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4860" windowHeight="150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<sst xmlns="http://schemas.openxmlformats.org/spreadsheetml/2006/main" count="209" uniqueCount="109">
  <si>
    <t>Educational Tech Spec I (212 day - ONLY)</t>
  </si>
  <si>
    <t>Educational Tech Spec II (212 day - ONLY)</t>
  </si>
  <si>
    <t>Multimedia IT Technician II (200 day - ONLY)</t>
  </si>
  <si>
    <t>Multimedia IT Technician I (200 day - ONLY)</t>
  </si>
  <si>
    <t>Grade 4, Salary Schedule 1550</t>
  </si>
  <si>
    <t>Grade 9, Salary Schedule 1550</t>
  </si>
  <si>
    <t>Grade 8, Salary Schedule 1550</t>
  </si>
  <si>
    <t>Grade 7, Salary Schedule 1550</t>
  </si>
  <si>
    <t>Grade 6, Salary Schedule 1550</t>
  </si>
  <si>
    <t>Grade 5, Salary Schedule 1550</t>
  </si>
  <si>
    <t>Grade 1, Salary Schedule 1550</t>
  </si>
  <si>
    <t>Grade 2, Salary Schedule 1550</t>
  </si>
  <si>
    <t>Grade 3, Salary Schedule 1550</t>
  </si>
  <si>
    <t>Grade 4, Salary Schedule 1552</t>
  </si>
  <si>
    <t>Grade 7, Salary Schedule 1552</t>
  </si>
  <si>
    <t>Grade 8, Salary Schedule 1552</t>
  </si>
  <si>
    <t>Grade 9, Salary Schedule 1552</t>
  </si>
  <si>
    <t>Hourly</t>
  </si>
  <si>
    <t>Grade 10</t>
  </si>
  <si>
    <t>Grade 12</t>
  </si>
  <si>
    <t>Grade 11</t>
  </si>
  <si>
    <t>Grade 13</t>
  </si>
  <si>
    <t>Grade 14</t>
  </si>
  <si>
    <t>Director, Technology Business Operations</t>
  </si>
  <si>
    <t>Director, Educational Technologies</t>
  </si>
  <si>
    <t>Director, Technology Systems</t>
  </si>
  <si>
    <t>Director, Technology Enterprise Applications</t>
  </si>
  <si>
    <t>Director, Technology Client Services</t>
  </si>
  <si>
    <t>Supervisor, Business Enterprise Applications</t>
  </si>
  <si>
    <t>Supervisor, Student Enterprise Applications</t>
  </si>
  <si>
    <t>Supervisor, Enterprise Data Warehouse</t>
  </si>
  <si>
    <t>Grade</t>
  </si>
  <si>
    <t>Proposed</t>
  </si>
  <si>
    <t>Minimum</t>
  </si>
  <si>
    <t>Midpoint</t>
  </si>
  <si>
    <t>Maximum</t>
  </si>
  <si>
    <t>% Range</t>
  </si>
  <si>
    <t>Salary</t>
  </si>
  <si>
    <t>Start</t>
  </si>
  <si>
    <t>6mth</t>
  </si>
  <si>
    <t>1 Yr.</t>
  </si>
  <si>
    <t>1.5 Yrs.</t>
  </si>
  <si>
    <t>2 Yrs.</t>
  </si>
  <si>
    <t>Average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</si>
  <si>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</si>
  <si>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</si>
  <si>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</si>
  <si>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</si>
  <si>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</si>
  <si>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</si>
  <si>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</si>
  <si>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</si>
  <si>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Min/Max</t>
  </si>
  <si>
    <t>% Step</t>
  </si>
  <si>
    <t>$ Between Steps</t>
  </si>
  <si>
    <t>% Between Steps</t>
  </si>
  <si>
    <t xml:space="preserve"> </t>
  </si>
  <si>
    <t>Job</t>
  </si>
  <si>
    <t>Code</t>
  </si>
  <si>
    <t>Position Title</t>
  </si>
  <si>
    <t>Computer Operator I</t>
  </si>
  <si>
    <t>Computer Operator II</t>
  </si>
  <si>
    <t>Computer Operator III</t>
  </si>
  <si>
    <t>PC Applications Specialist I</t>
  </si>
  <si>
    <t>Programmer I</t>
  </si>
  <si>
    <t>Telecommunications Technician</t>
  </si>
  <si>
    <t>Computer Support Tecnician I</t>
  </si>
  <si>
    <t>Network Technician I</t>
  </si>
  <si>
    <t>Service Center Coordinator</t>
  </si>
  <si>
    <t>LAN Administrator</t>
  </si>
  <si>
    <t>Lead Telecommunications Technician</t>
  </si>
  <si>
    <t>Data Base Administrator I</t>
  </si>
  <si>
    <t>PC Applications Specialist II</t>
  </si>
  <si>
    <t>Programmer II</t>
  </si>
  <si>
    <t>Project Coordinator</t>
  </si>
  <si>
    <t>AV/PC Hardware Technician</t>
  </si>
  <si>
    <t>Computer Support Technician II</t>
  </si>
  <si>
    <t>Network Technician II</t>
  </si>
  <si>
    <t>PC Applications Specialist III</t>
  </si>
  <si>
    <t>Programmer III</t>
  </si>
  <si>
    <t>Webmaster</t>
  </si>
  <si>
    <t>Data Base Administrator II</t>
  </si>
  <si>
    <t>Network Technician III</t>
  </si>
  <si>
    <t>Senior Programmer/Analyst</t>
  </si>
  <si>
    <t>Supervisor of Technical Services</t>
  </si>
  <si>
    <t>Supervisor of Telecommunications</t>
  </si>
  <si>
    <t>Supervisor of Network Services</t>
  </si>
  <si>
    <t>Senior Project Leader</t>
  </si>
  <si>
    <t>Senior Data Base Administrator</t>
  </si>
  <si>
    <t>Senior Systems Administrator</t>
  </si>
  <si>
    <t>Manager of Operations</t>
  </si>
  <si>
    <t>Data Processor I</t>
  </si>
  <si>
    <t>$ Step</t>
  </si>
  <si>
    <t>IT Support [FLSA Non-Exempt]</t>
  </si>
  <si>
    <t>IT Professional [FLSA Exempt]</t>
  </si>
  <si>
    <t>IT Management</t>
  </si>
  <si>
    <t>Help Desk Specialist I  [from Grade 2]</t>
  </si>
  <si>
    <t>Technical Writer [from Grade 3]</t>
  </si>
  <si>
    <t>Help Desk Specialist II [from Grade 3]</t>
  </si>
  <si>
    <t>Supervisor, Computer Support [from Gr. 8]</t>
  </si>
  <si>
    <t>Lead Computer Operator</t>
  </si>
  <si>
    <t>Help Desk Specialist III</t>
  </si>
  <si>
    <t>Supervisor, Web Services</t>
  </si>
  <si>
    <t>Average Step</t>
  </si>
  <si>
    <t>School Technology Specialist I (212 day - ONLY)</t>
  </si>
  <si>
    <t>School Technology Specialist II (212 day - ONLY)</t>
  </si>
  <si>
    <t>School Technology Specialist III (212 day - ONLY)</t>
  </si>
  <si>
    <t>Security Administrator</t>
  </si>
  <si>
    <t>Educational Tech Spec III (212 day - ONLY)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</si>
</sst>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2"/>
      <name val="Arial"/>
      <family val="2"/>
    </font>
    <font>
      <b/>
      <sz val="12"/>
      <color indexed="9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i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3" fontId="0" fillId="3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0" fillId="0" borderId="12" xfId="0" applyBorder="1" applyAlignment="1">
      <alignment/>
    </xf>
    <xf numFmtId="0" fontId="2" fillId="0" borderId="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="75" zoomScaleNormal="75" workbookViewId="0" topLeftCell="A1">
      <selection activeCell="D32" sqref="D32"/>
    </sheetView>
  </sheetViews>
  <sheetFormatPr defaultColWidth="8.6640625" defaultRowHeight="15"/>
  <cols>
    <col min="1" max="1" width="5.88671875" style="2" customWidth="1"/>
    <col min="2" max="2" width="37.99609375" style="0" customWidth="1"/>
    <col min="3" max="3" width="7.88671875" style="0" customWidth="1"/>
    <col min="4" max="4" width="9.10546875" style="0" bestFit="1" customWidth="1"/>
    <col min="5" max="5" width="7.88671875" style="0" customWidth="1"/>
    <col min="6" max="6" width="6.6640625" style="0" customWidth="1"/>
    <col min="7" max="8" width="7.6640625" style="0" customWidth="1"/>
    <col min="9" max="10" width="7.10546875" style="0" customWidth="1"/>
    <col min="11" max="11" width="8.99609375" style="0" bestFit="1" customWidth="1"/>
    <col min="13" max="13" width="8.10546875" style="0" customWidth="1"/>
    <col min="14" max="16" width="7.6640625" style="0" customWidth="1"/>
    <col min="18" max="18" width="10.3359375" style="0" customWidth="1"/>
  </cols>
  <sheetData>
    <row r="1" ht="15">
      <c r="C1" s="4"/>
    </row>
    <row r="2" spans="3:12" ht="15">
      <c r="C2" s="4"/>
      <c r="D2" s="7" t="s">
        <v>31</v>
      </c>
      <c r="H2" s="7" t="s">
        <v>31</v>
      </c>
      <c r="K2" s="7" t="s">
        <v>31</v>
      </c>
      <c r="L2" s="7" t="s">
        <v>32</v>
      </c>
    </row>
    <row r="3" spans="4:19" ht="15">
      <c r="D3" s="3" t="s">
        <v>33</v>
      </c>
      <c r="H3" s="3" t="s">
        <v>34</v>
      </c>
      <c r="K3" s="3" t="s">
        <v>35</v>
      </c>
      <c r="L3" s="3" t="s">
        <v>36</v>
      </c>
      <c r="S3" s="7"/>
    </row>
    <row r="4" spans="15:19" ht="15.75" thickBot="1">
      <c r="O4" s="7"/>
      <c r="R4" s="7"/>
      <c r="S4" s="7"/>
    </row>
    <row r="5" spans="1:19" ht="15.75" thickBot="1">
      <c r="A5" s="7" t="s">
        <v>57</v>
      </c>
      <c r="C5" s="7" t="s">
        <v>37</v>
      </c>
      <c r="D5" s="12" t="s">
        <v>38</v>
      </c>
      <c r="E5" s="11" t="s">
        <v>39</v>
      </c>
      <c r="F5" s="11" t="s">
        <v>40</v>
      </c>
      <c r="G5" s="11" t="s">
        <v>41</v>
      </c>
      <c r="H5" s="10" t="s">
        <v>42</v>
      </c>
      <c r="K5" s="7"/>
      <c r="L5" s="7"/>
      <c r="M5" s="7"/>
      <c r="N5" s="7" t="s">
        <v>43</v>
      </c>
      <c r="O5" s="7" t="s">
        <v>43</v>
      </c>
      <c r="R5" s="7"/>
      <c r="S5" s="7"/>
    </row>
    <row r="6" spans="1:19" ht="15">
      <c r="A6" s="3" t="s">
        <v>58</v>
      </c>
      <c r="B6" s="3" t="s">
        <v>59</v>
      </c>
      <c r="C6" s="3" t="s">
        <v>31</v>
      </c>
      <c r="D6" s="3" t="s">
        <v>44</v>
      </c>
      <c r="E6" s="3" t="s">
        <v>45</v>
      </c>
      <c r="F6" s="3" t="s">
        <v>46</v>
      </c>
      <c r="G6" s="3" t="s">
        <v>47</v>
      </c>
      <c r="H6" s="3" t="s">
        <v>48</v>
      </c>
      <c r="I6" s="3" t="s">
        <v>49</v>
      </c>
      <c r="J6" s="3" t="s">
        <v>50</v>
      </c>
      <c r="K6" s="3" t="s">
        <v>51</v>
      </c>
      <c r="L6" s="3" t="s">
        <v>52</v>
      </c>
      <c r="M6" s="3" t="s">
        <v>34</v>
      </c>
      <c r="N6" s="3" t="s">
        <v>92</v>
      </c>
      <c r="O6" s="3" t="s">
        <v>53</v>
      </c>
      <c r="P6" s="3"/>
      <c r="Q6" s="3"/>
      <c r="R6" s="3"/>
      <c r="S6" s="3"/>
    </row>
    <row r="7" spans="1:19" ht="15.7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5" ht="24" thickBot="1">
      <c r="A8" s="47" t="s">
        <v>93</v>
      </c>
      <c r="B8" s="51"/>
      <c r="C8" s="50"/>
      <c r="D8" s="6"/>
      <c r="E8" s="5"/>
      <c r="F8" s="5"/>
      <c r="G8" s="5"/>
      <c r="H8" s="5"/>
      <c r="I8" s="5"/>
      <c r="J8" s="5"/>
      <c r="K8" s="5"/>
      <c r="L8" s="5"/>
      <c r="M8" s="6"/>
      <c r="N8" s="6"/>
      <c r="O8" s="5"/>
    </row>
    <row r="9" spans="1:21" ht="15.75" thickBot="1">
      <c r="A9" s="38"/>
      <c r="B9" s="42" t="s">
        <v>10</v>
      </c>
      <c r="C9" s="38"/>
      <c r="D9" s="39"/>
      <c r="E9" s="40"/>
      <c r="F9" s="40"/>
      <c r="G9" s="40"/>
      <c r="H9" s="40"/>
      <c r="I9" s="40"/>
      <c r="J9" s="40"/>
      <c r="K9" s="40"/>
      <c r="L9" s="41"/>
      <c r="M9" s="40"/>
      <c r="N9" s="40"/>
      <c r="O9" s="40"/>
      <c r="P9" s="6"/>
      <c r="Q9" s="6"/>
      <c r="R9" s="6"/>
      <c r="S9" s="5"/>
      <c r="T9" s="8"/>
      <c r="U9" s="1"/>
    </row>
    <row r="10" spans="1:21" ht="15.75" thickBot="1">
      <c r="A10" s="2">
        <v>9603</v>
      </c>
      <c r="B10" t="s">
        <v>60</v>
      </c>
      <c r="C10" s="13">
        <v>1</v>
      </c>
      <c r="D10" s="14">
        <f aca="true" t="shared" si="0" ref="D10:K10">SUM(D11*1920)</f>
        <v>24134.4</v>
      </c>
      <c r="E10" s="8">
        <f t="shared" si="0"/>
        <v>25646.4</v>
      </c>
      <c r="F10" s="8">
        <f t="shared" si="0"/>
        <v>27158.399999999998</v>
      </c>
      <c r="G10" s="8">
        <f t="shared" si="0"/>
        <v>28670.4</v>
      </c>
      <c r="H10" s="14">
        <f t="shared" si="0"/>
        <v>30182.4</v>
      </c>
      <c r="I10" s="8">
        <f t="shared" si="0"/>
        <v>32192</v>
      </c>
      <c r="J10" s="8">
        <f t="shared" si="0"/>
        <v>34201.6</v>
      </c>
      <c r="K10" s="14">
        <f t="shared" si="0"/>
        <v>36211.2</v>
      </c>
      <c r="L10" s="5">
        <f>SUM(K10-D10)/D10*100</f>
        <v>50.03977724741446</v>
      </c>
      <c r="M10" s="6">
        <f>SUM(D10+K10)/2</f>
        <v>30172.8</v>
      </c>
      <c r="N10" s="6"/>
      <c r="P10" s="6"/>
      <c r="Q10" s="6"/>
      <c r="R10" s="6"/>
      <c r="S10" s="5"/>
      <c r="T10" s="8"/>
      <c r="U10" s="1"/>
    </row>
    <row r="11" spans="1:21" ht="15">
      <c r="A11" s="2">
        <v>9612</v>
      </c>
      <c r="B11" t="s">
        <v>91</v>
      </c>
      <c r="C11" s="55" t="s">
        <v>17</v>
      </c>
      <c r="D11" s="53">
        <v>12.57</v>
      </c>
      <c r="E11" s="54">
        <f>SUM(H11-D11)/4+D11</f>
        <v>13.3575</v>
      </c>
      <c r="F11" s="54">
        <f>SUM(H11-E11)/3+E11</f>
        <v>14.145</v>
      </c>
      <c r="G11" s="54">
        <f>SUM(H11-F11)/2+F11</f>
        <v>14.932500000000001</v>
      </c>
      <c r="H11" s="53">
        <v>15.72</v>
      </c>
      <c r="I11" s="54">
        <f>SUM(K11-H11)/3+H11</f>
        <v>16.766666666666666</v>
      </c>
      <c r="J11" s="54">
        <f>SUM(K11-I11)/2+I11</f>
        <v>17.813333333333333</v>
      </c>
      <c r="K11" s="53">
        <v>18.86</v>
      </c>
      <c r="L11" s="5"/>
      <c r="M11" s="6"/>
      <c r="N11" s="6"/>
      <c r="P11" s="6"/>
      <c r="Q11" s="6"/>
      <c r="R11" s="6"/>
      <c r="S11" s="5"/>
      <c r="T11" s="8"/>
      <c r="U11" s="1"/>
    </row>
    <row r="12" spans="3:21" ht="15">
      <c r="C12" s="9" t="s">
        <v>54</v>
      </c>
      <c r="D12" s="8"/>
      <c r="E12" s="6">
        <f aca="true" t="shared" si="1" ref="E12:K12">SUM(E10-D10)</f>
        <v>1512</v>
      </c>
      <c r="F12" s="6">
        <f t="shared" si="1"/>
        <v>1511.9999999999964</v>
      </c>
      <c r="G12" s="6">
        <f t="shared" si="1"/>
        <v>1512.0000000000036</v>
      </c>
      <c r="H12" s="6">
        <f t="shared" si="1"/>
        <v>1512</v>
      </c>
      <c r="I12" s="6">
        <f t="shared" si="1"/>
        <v>2009.5999999999985</v>
      </c>
      <c r="J12" s="6">
        <f t="shared" si="1"/>
        <v>2009.5999999999985</v>
      </c>
      <c r="K12" s="6">
        <f t="shared" si="1"/>
        <v>2009.5999999999985</v>
      </c>
      <c r="L12" s="5"/>
      <c r="M12" s="6"/>
      <c r="N12" s="6">
        <f>AVERAGE(E12:K12)</f>
        <v>1725.2571428571423</v>
      </c>
      <c r="P12" s="6"/>
      <c r="Q12" s="6"/>
      <c r="R12" s="6"/>
      <c r="S12" s="5"/>
      <c r="T12" s="8"/>
      <c r="U12" s="1"/>
    </row>
    <row r="13" spans="3:21" ht="15">
      <c r="C13" s="9" t="s">
        <v>55</v>
      </c>
      <c r="D13" s="8"/>
      <c r="E13" s="5">
        <f aca="true" t="shared" si="2" ref="E13:K13">SUM(E10-D10)/D10*100</f>
        <v>6.264916467780429</v>
      </c>
      <c r="F13" s="5">
        <f t="shared" si="2"/>
        <v>5.8955642897248595</v>
      </c>
      <c r="G13" s="5">
        <f t="shared" si="2"/>
        <v>5.567338282078487</v>
      </c>
      <c r="H13" s="5">
        <f t="shared" si="2"/>
        <v>5.2737317930688095</v>
      </c>
      <c r="I13" s="5">
        <f t="shared" si="2"/>
        <v>6.6581849024597055</v>
      </c>
      <c r="J13" s="5">
        <f t="shared" si="2"/>
        <v>6.242544731610334</v>
      </c>
      <c r="K13" s="5">
        <f t="shared" si="2"/>
        <v>5.875748502994008</v>
      </c>
      <c r="M13" s="6"/>
      <c r="N13" s="6"/>
      <c r="O13" s="5">
        <f>AVERAGE(E13:K13)</f>
        <v>5.968289852816661</v>
      </c>
      <c r="P13" s="6"/>
      <c r="Q13" s="6"/>
      <c r="R13" s="6"/>
      <c r="S13" s="5"/>
      <c r="T13" s="8"/>
      <c r="U13" s="1"/>
    </row>
    <row r="14" spans="3:21" ht="15">
      <c r="C14" s="9"/>
      <c r="D14" s="8"/>
      <c r="E14" s="5"/>
      <c r="F14" s="5"/>
      <c r="G14" s="5"/>
      <c r="H14" s="5"/>
      <c r="I14" s="5"/>
      <c r="J14" s="5"/>
      <c r="K14" s="5"/>
      <c r="M14" s="6"/>
      <c r="N14" s="6"/>
      <c r="O14" s="5"/>
      <c r="P14" s="6"/>
      <c r="Q14" s="6"/>
      <c r="R14" s="6"/>
      <c r="S14" s="5"/>
      <c r="T14" s="8"/>
      <c r="U14" s="1"/>
    </row>
    <row r="15" spans="1:21" ht="15.75" thickBot="1">
      <c r="A15" s="38"/>
      <c r="B15" s="42" t="s">
        <v>11</v>
      </c>
      <c r="C15" s="38"/>
      <c r="D15" s="39"/>
      <c r="E15" s="40"/>
      <c r="F15" s="40"/>
      <c r="G15" s="40"/>
      <c r="H15" s="40"/>
      <c r="I15" s="40"/>
      <c r="J15" s="40"/>
      <c r="K15" s="40"/>
      <c r="L15" s="41"/>
      <c r="M15" s="40"/>
      <c r="N15" s="40"/>
      <c r="O15" s="40"/>
      <c r="P15" s="6"/>
      <c r="Q15" s="6"/>
      <c r="R15" s="6"/>
      <c r="S15" s="5"/>
      <c r="T15" s="8"/>
      <c r="U15" s="1"/>
    </row>
    <row r="16" spans="1:15" ht="15.75" thickBot="1">
      <c r="A16" s="2">
        <v>9602</v>
      </c>
      <c r="B16" t="s">
        <v>61</v>
      </c>
      <c r="C16" s="13">
        <v>2</v>
      </c>
      <c r="D16" s="14">
        <f aca="true" t="shared" si="3" ref="D16:K16">SUM(D17*1920)</f>
        <v>27264</v>
      </c>
      <c r="E16" s="8">
        <f t="shared" si="3"/>
        <v>28963.199999999997</v>
      </c>
      <c r="F16" s="8">
        <f t="shared" si="3"/>
        <v>30662.399999999998</v>
      </c>
      <c r="G16" s="8">
        <f t="shared" si="3"/>
        <v>32361.599999999995</v>
      </c>
      <c r="H16" s="14">
        <f t="shared" si="3"/>
        <v>34060.799999999996</v>
      </c>
      <c r="I16" s="8">
        <f t="shared" si="3"/>
        <v>36332.799999999996</v>
      </c>
      <c r="J16" s="8">
        <f t="shared" si="3"/>
        <v>38604.799999999996</v>
      </c>
      <c r="K16" s="14">
        <f t="shared" si="3"/>
        <v>40876.799999999996</v>
      </c>
      <c r="L16" s="5">
        <f>SUM(K16-D16)/D16*100</f>
        <v>49.929577464788714</v>
      </c>
      <c r="M16" s="6">
        <f>SUM(D17+K16)/2</f>
        <v>20445.499999999996</v>
      </c>
      <c r="N16" s="6"/>
      <c r="O16" s="6"/>
    </row>
    <row r="17" spans="3:15" ht="15">
      <c r="C17" s="55" t="s">
        <v>17</v>
      </c>
      <c r="D17" s="53">
        <v>14.2</v>
      </c>
      <c r="E17" s="54">
        <f>SUM(H17-D17)/4+D17</f>
        <v>15.084999999999999</v>
      </c>
      <c r="F17" s="54">
        <f>SUM(H17-E17)/3+E17</f>
        <v>15.969999999999999</v>
      </c>
      <c r="G17" s="54">
        <f>SUM(H17-F17)/2+F17</f>
        <v>16.854999999999997</v>
      </c>
      <c r="H17" s="53">
        <v>17.74</v>
      </c>
      <c r="I17" s="54">
        <f>SUM(K17-H17)/3+H17</f>
        <v>18.923333333333332</v>
      </c>
      <c r="J17" s="54">
        <f>SUM(K17-I17)/2+I17</f>
        <v>20.106666666666666</v>
      </c>
      <c r="K17" s="53">
        <v>21.29</v>
      </c>
      <c r="L17" s="5"/>
      <c r="M17" s="6"/>
      <c r="N17" s="6"/>
      <c r="O17" s="6"/>
    </row>
    <row r="18" spans="3:15" ht="15">
      <c r="C18" s="9" t="s">
        <v>54</v>
      </c>
      <c r="D18" s="6"/>
      <c r="E18" s="6">
        <f aca="true" t="shared" si="4" ref="E18:K18">SUM(E16-D16)</f>
        <v>1699.199999999997</v>
      </c>
      <c r="F18" s="6">
        <f t="shared" si="4"/>
        <v>1699.2000000000007</v>
      </c>
      <c r="G18" s="6">
        <f t="shared" si="4"/>
        <v>1699.199999999997</v>
      </c>
      <c r="H18" s="6">
        <f t="shared" si="4"/>
        <v>1699.2000000000007</v>
      </c>
      <c r="I18" s="6">
        <f t="shared" si="4"/>
        <v>2272</v>
      </c>
      <c r="J18" s="6">
        <f t="shared" si="4"/>
        <v>2272</v>
      </c>
      <c r="K18" s="6">
        <f t="shared" si="4"/>
        <v>2272</v>
      </c>
      <c r="L18" s="5"/>
      <c r="M18" s="6"/>
      <c r="N18" s="6">
        <f>AVERAGE(E18:K18)</f>
        <v>1944.6857142857136</v>
      </c>
      <c r="O18" s="6"/>
    </row>
    <row r="19" spans="3:15" ht="15">
      <c r="C19" s="9" t="s">
        <v>55</v>
      </c>
      <c r="D19" s="6"/>
      <c r="E19" s="5">
        <f>SUM(E16-D16)/D16*100</f>
        <v>6.232394366197172</v>
      </c>
      <c r="F19" s="5">
        <f aca="true" t="shared" si="5" ref="F19:K19">SUM(F16-E16)/E16*100</f>
        <v>5.866755054690093</v>
      </c>
      <c r="G19" s="5">
        <f t="shared" si="5"/>
        <v>5.541640576080141</v>
      </c>
      <c r="H19" s="5">
        <f t="shared" si="5"/>
        <v>5.250667457727681</v>
      </c>
      <c r="I19" s="5">
        <f t="shared" si="5"/>
        <v>6.6704246523863215</v>
      </c>
      <c r="J19" s="5">
        <f t="shared" si="5"/>
        <v>6.253302800775058</v>
      </c>
      <c r="K19" s="5">
        <f t="shared" si="5"/>
        <v>5.88527851458886</v>
      </c>
      <c r="L19" s="5" t="s">
        <v>56</v>
      </c>
      <c r="M19" s="6"/>
      <c r="N19" s="6"/>
      <c r="O19" s="5">
        <f>AVERAGE(E19:K19)</f>
        <v>5.957209060349333</v>
      </c>
    </row>
    <row r="20" spans="3:15" ht="15.75" thickBot="1">
      <c r="C20" s="9"/>
      <c r="D20" s="6"/>
      <c r="E20" s="5"/>
      <c r="F20" s="5"/>
      <c r="G20" s="5"/>
      <c r="H20" s="5"/>
      <c r="I20" s="5"/>
      <c r="J20" s="5"/>
      <c r="K20" s="5"/>
      <c r="L20" s="5"/>
      <c r="M20" s="6"/>
      <c r="N20" s="6"/>
      <c r="O20" s="5"/>
    </row>
    <row r="21" spans="1:15" ht="15">
      <c r="A21" s="31">
        <v>9685</v>
      </c>
      <c r="B21" s="32" t="s">
        <v>104</v>
      </c>
      <c r="C21" s="27"/>
      <c r="D21" s="19">
        <f>SUM(D16/240)*212</f>
        <v>24083.199999999997</v>
      </c>
      <c r="E21" s="20">
        <f aca="true" t="shared" si="6" ref="E21:K21">SUM(E16/240)*212</f>
        <v>25584.16</v>
      </c>
      <c r="F21" s="20">
        <f t="shared" si="6"/>
        <v>27085.12</v>
      </c>
      <c r="G21" s="20">
        <f t="shared" si="6"/>
        <v>28586.079999999994</v>
      </c>
      <c r="H21" s="19">
        <f t="shared" si="6"/>
        <v>30087.039999999997</v>
      </c>
      <c r="I21" s="20">
        <f t="shared" si="6"/>
        <v>32093.97333333333</v>
      </c>
      <c r="J21" s="20">
        <f t="shared" si="6"/>
        <v>34100.90666666666</v>
      </c>
      <c r="K21" s="21">
        <f t="shared" si="6"/>
        <v>36107.84</v>
      </c>
      <c r="L21" s="5"/>
      <c r="M21" s="6"/>
      <c r="N21" s="6"/>
      <c r="O21" s="5"/>
    </row>
    <row r="22" spans="1:15" ht="15">
      <c r="A22" s="33"/>
      <c r="B22" s="30"/>
      <c r="C22" s="28" t="s">
        <v>54</v>
      </c>
      <c r="D22" s="22"/>
      <c r="E22" s="22">
        <f aca="true" t="shared" si="7" ref="E22:K22">SUM(E21-D21)</f>
        <v>1500.9600000000028</v>
      </c>
      <c r="F22" s="22">
        <f t="shared" si="7"/>
        <v>1500.9599999999991</v>
      </c>
      <c r="G22" s="22">
        <f t="shared" si="7"/>
        <v>1500.9599999999955</v>
      </c>
      <c r="H22" s="22">
        <f t="shared" si="7"/>
        <v>1500.9600000000028</v>
      </c>
      <c r="I22" s="22">
        <f t="shared" si="7"/>
        <v>2006.9333333333343</v>
      </c>
      <c r="J22" s="22">
        <f t="shared" si="7"/>
        <v>2006.9333333333307</v>
      </c>
      <c r="K22" s="23">
        <f t="shared" si="7"/>
        <v>2006.9333333333343</v>
      </c>
      <c r="L22" s="5"/>
      <c r="M22" s="6"/>
      <c r="N22" s="6"/>
      <c r="O22" s="5"/>
    </row>
    <row r="23" spans="1:15" ht="15.75" thickBot="1">
      <c r="A23" s="34"/>
      <c r="B23" s="35"/>
      <c r="C23" s="29" t="s">
        <v>55</v>
      </c>
      <c r="D23" s="24"/>
      <c r="E23" s="25">
        <f aca="true" t="shared" si="8" ref="E23:K23">SUM(E21-D21)/D21*100</f>
        <v>6.2323943661971954</v>
      </c>
      <c r="F23" s="25">
        <f t="shared" si="8"/>
        <v>5.866755054690087</v>
      </c>
      <c r="G23" s="25">
        <f t="shared" si="8"/>
        <v>5.541640576080134</v>
      </c>
      <c r="H23" s="25">
        <f t="shared" si="8"/>
        <v>5.250667457727689</v>
      </c>
      <c r="I23" s="25">
        <f t="shared" si="8"/>
        <v>6.670424652386325</v>
      </c>
      <c r="J23" s="25">
        <f t="shared" si="8"/>
        <v>6.2533028007750495</v>
      </c>
      <c r="K23" s="26">
        <f t="shared" si="8"/>
        <v>5.8852785145888635</v>
      </c>
      <c r="L23" s="5"/>
      <c r="M23" s="6"/>
      <c r="N23" s="6"/>
      <c r="O23" s="5"/>
    </row>
    <row r="24" spans="3:15" ht="15">
      <c r="C24" s="9"/>
      <c r="D24" s="6"/>
      <c r="E24" s="5"/>
      <c r="F24" s="5"/>
      <c r="G24" s="5"/>
      <c r="H24" s="5"/>
      <c r="I24" s="5"/>
      <c r="J24" s="5"/>
      <c r="K24" s="5"/>
      <c r="L24" s="5"/>
      <c r="M24" s="6"/>
      <c r="N24" s="6"/>
      <c r="O24" s="5"/>
    </row>
    <row r="25" spans="1:21" ht="15.75" thickBot="1">
      <c r="A25" s="38"/>
      <c r="B25" s="42" t="s">
        <v>12</v>
      </c>
      <c r="C25" s="38"/>
      <c r="D25" s="39"/>
      <c r="E25" s="40"/>
      <c r="F25" s="40"/>
      <c r="G25" s="40"/>
      <c r="H25" s="40"/>
      <c r="I25" s="40"/>
      <c r="J25" s="40"/>
      <c r="K25" s="40"/>
      <c r="L25" s="41"/>
      <c r="M25" s="40"/>
      <c r="N25" s="40"/>
      <c r="O25" s="40"/>
      <c r="P25" s="6"/>
      <c r="Q25" s="6"/>
      <c r="R25" s="6"/>
      <c r="S25" s="5"/>
      <c r="T25" s="8"/>
      <c r="U25" s="1"/>
    </row>
    <row r="26" spans="1:14" ht="15.75" thickBot="1">
      <c r="A26" s="2">
        <v>9604</v>
      </c>
      <c r="B26" t="s">
        <v>62</v>
      </c>
      <c r="C26" s="13">
        <v>3</v>
      </c>
      <c r="D26" s="14">
        <f aca="true" t="shared" si="9" ref="D26:K26">SUM(D27*1920)</f>
        <v>30892.8</v>
      </c>
      <c r="E26" s="8">
        <f t="shared" si="9"/>
        <v>32817.600000000006</v>
      </c>
      <c r="F26" s="8">
        <f t="shared" si="9"/>
        <v>34742.4</v>
      </c>
      <c r="G26" s="8">
        <f t="shared" si="9"/>
        <v>36667.200000000004</v>
      </c>
      <c r="H26" s="14">
        <f t="shared" si="9"/>
        <v>38592</v>
      </c>
      <c r="I26" s="8">
        <f t="shared" si="9"/>
        <v>41171.200000000004</v>
      </c>
      <c r="J26" s="8">
        <f t="shared" si="9"/>
        <v>43750.4</v>
      </c>
      <c r="K26" s="14">
        <f t="shared" si="9"/>
        <v>46329.6</v>
      </c>
      <c r="L26" s="5">
        <f>SUM(K26-D26)/D26*100</f>
        <v>49.96892479801119</v>
      </c>
      <c r="M26" s="6">
        <f>SUM(D26+K26)/2</f>
        <v>38611.2</v>
      </c>
      <c r="N26" s="6"/>
    </row>
    <row r="27" spans="1:14" ht="15">
      <c r="A27" s="2">
        <v>9636</v>
      </c>
      <c r="B27" t="s">
        <v>96</v>
      </c>
      <c r="C27" s="55" t="s">
        <v>17</v>
      </c>
      <c r="D27" s="53">
        <v>16.09</v>
      </c>
      <c r="E27" s="54">
        <f>SUM(H27-D27)/4+D27</f>
        <v>17.0925</v>
      </c>
      <c r="F27" s="54">
        <f>SUM(H27-E27)/3+E27</f>
        <v>18.095000000000002</v>
      </c>
      <c r="G27" s="54">
        <f>SUM(H27-F27)/2+F27</f>
        <v>19.097500000000004</v>
      </c>
      <c r="H27" s="53">
        <v>20.1</v>
      </c>
      <c r="I27" s="54">
        <f>SUM(K27-H27)/3+H27</f>
        <v>21.443333333333335</v>
      </c>
      <c r="J27" s="54">
        <f>SUM(K27-I27)/2+I27</f>
        <v>22.78666666666667</v>
      </c>
      <c r="K27" s="53">
        <v>24.13</v>
      </c>
      <c r="L27" s="5"/>
      <c r="M27" s="6"/>
      <c r="N27" s="6"/>
    </row>
    <row r="28" spans="3:14" ht="15">
      <c r="C28" s="9" t="s">
        <v>54</v>
      </c>
      <c r="D28" s="6"/>
      <c r="E28" s="6">
        <f aca="true" t="shared" si="10" ref="E28:K28">SUM(E26-D26)</f>
        <v>1924.8000000000065</v>
      </c>
      <c r="F28" s="6">
        <f t="shared" si="10"/>
        <v>1924.7999999999956</v>
      </c>
      <c r="G28" s="6">
        <f t="shared" si="10"/>
        <v>1924.800000000003</v>
      </c>
      <c r="H28" s="6">
        <f t="shared" si="10"/>
        <v>1924.7999999999956</v>
      </c>
      <c r="I28" s="6">
        <f t="shared" si="10"/>
        <v>2579.2000000000044</v>
      </c>
      <c r="J28" s="6">
        <f t="shared" si="10"/>
        <v>2579.199999999997</v>
      </c>
      <c r="K28" s="6">
        <f t="shared" si="10"/>
        <v>2579.199999999997</v>
      </c>
      <c r="L28" s="5"/>
      <c r="M28" s="6"/>
      <c r="N28" s="6">
        <f>AVERAGE(E28:K28)</f>
        <v>2205.2571428571428</v>
      </c>
    </row>
    <row r="29" spans="3:15" ht="15">
      <c r="C29" s="9" t="s">
        <v>55</v>
      </c>
      <c r="D29" s="6"/>
      <c r="E29" s="5">
        <f aca="true" t="shared" si="11" ref="E29:K29">SUM(E26-D26)/D26*100</f>
        <v>6.230577998757013</v>
      </c>
      <c r="F29" s="5">
        <f t="shared" si="11"/>
        <v>5.865145531665921</v>
      </c>
      <c r="G29" s="5">
        <f t="shared" si="11"/>
        <v>5.540204476374697</v>
      </c>
      <c r="H29" s="5">
        <f t="shared" si="11"/>
        <v>5.249378190862665</v>
      </c>
      <c r="I29" s="5">
        <f t="shared" si="11"/>
        <v>6.68325041459371</v>
      </c>
      <c r="J29" s="5">
        <f t="shared" si="11"/>
        <v>6.264573293953046</v>
      </c>
      <c r="K29" s="5">
        <f t="shared" si="11"/>
        <v>5.895260386190748</v>
      </c>
      <c r="L29" s="5" t="s">
        <v>56</v>
      </c>
      <c r="M29" s="6"/>
      <c r="N29" s="6"/>
      <c r="O29" s="5">
        <f>AVERAGE(E29:K29)</f>
        <v>5.961198613199686</v>
      </c>
    </row>
    <row r="30" spans="3:15" ht="15.75" thickBot="1">
      <c r="C30" s="9"/>
      <c r="D30" s="6"/>
      <c r="E30" s="5"/>
      <c r="F30" s="5"/>
      <c r="G30" s="5"/>
      <c r="H30" s="5"/>
      <c r="I30" s="5"/>
      <c r="J30" s="5"/>
      <c r="K30" s="5"/>
      <c r="L30" s="5"/>
      <c r="M30" s="6"/>
      <c r="N30" s="6"/>
      <c r="O30" s="5"/>
    </row>
    <row r="31" spans="1:15" ht="15">
      <c r="A31" s="31">
        <v>9686</v>
      </c>
      <c r="B31" s="32" t="s">
        <v>105</v>
      </c>
      <c r="C31" s="27"/>
      <c r="D31" s="19">
        <f aca="true" t="shared" si="12" ref="D31:K31">SUM(D26/240)*212</f>
        <v>27288.64</v>
      </c>
      <c r="E31" s="20">
        <f t="shared" si="12"/>
        <v>28988.88000000001</v>
      </c>
      <c r="F31" s="20">
        <f t="shared" si="12"/>
        <v>30689.120000000003</v>
      </c>
      <c r="G31" s="20">
        <f t="shared" si="12"/>
        <v>32389.360000000008</v>
      </c>
      <c r="H31" s="19">
        <f t="shared" si="12"/>
        <v>34089.600000000006</v>
      </c>
      <c r="I31" s="20">
        <f t="shared" si="12"/>
        <v>36367.89333333333</v>
      </c>
      <c r="J31" s="20">
        <f t="shared" si="12"/>
        <v>38646.18666666667</v>
      </c>
      <c r="K31" s="21">
        <f t="shared" si="12"/>
        <v>40924.479999999996</v>
      </c>
      <c r="L31" s="5"/>
      <c r="M31" s="6"/>
      <c r="N31" s="6"/>
      <c r="O31" s="5"/>
    </row>
    <row r="32" spans="1:15" ht="15">
      <c r="A32" s="33"/>
      <c r="B32" s="30"/>
      <c r="C32" s="28" t="s">
        <v>54</v>
      </c>
      <c r="D32" s="22"/>
      <c r="E32" s="22">
        <f aca="true" t="shared" si="13" ref="E32:K32">SUM(E31-D31)</f>
        <v>1700.2400000000089</v>
      </c>
      <c r="F32" s="22">
        <f t="shared" si="13"/>
        <v>1700.2399999999943</v>
      </c>
      <c r="G32" s="22">
        <f t="shared" si="13"/>
        <v>1700.2400000000052</v>
      </c>
      <c r="H32" s="22">
        <f t="shared" si="13"/>
        <v>1700.239999999998</v>
      </c>
      <c r="I32" s="22">
        <f t="shared" si="13"/>
        <v>2278.2933333333276</v>
      </c>
      <c r="J32" s="22">
        <f t="shared" si="13"/>
        <v>2278.293333333335</v>
      </c>
      <c r="K32" s="23">
        <f t="shared" si="13"/>
        <v>2278.2933333333276</v>
      </c>
      <c r="L32" s="5"/>
      <c r="M32" s="6"/>
      <c r="N32" s="6"/>
      <c r="O32" s="5"/>
    </row>
    <row r="33" spans="1:15" ht="15.75" thickBot="1">
      <c r="A33" s="34"/>
      <c r="B33" s="35"/>
      <c r="C33" s="29" t="s">
        <v>55</v>
      </c>
      <c r="D33" s="24"/>
      <c r="E33" s="25">
        <f aca="true" t="shared" si="14" ref="E33:K33">SUM(E31-D31)/D31*100</f>
        <v>6.230577998757025</v>
      </c>
      <c r="F33" s="25">
        <f t="shared" si="14"/>
        <v>5.865145531665914</v>
      </c>
      <c r="G33" s="25">
        <f t="shared" si="14"/>
        <v>5.540204476374706</v>
      </c>
      <c r="H33" s="25">
        <f t="shared" si="14"/>
        <v>5.249378190862671</v>
      </c>
      <c r="I33" s="25">
        <f t="shared" si="14"/>
        <v>6.68325041459368</v>
      </c>
      <c r="J33" s="25">
        <f t="shared" si="14"/>
        <v>6.264573293953059</v>
      </c>
      <c r="K33" s="26">
        <f t="shared" si="14"/>
        <v>5.89526038619074</v>
      </c>
      <c r="L33" s="5"/>
      <c r="M33" s="6"/>
      <c r="N33" s="6"/>
      <c r="O33" s="5"/>
    </row>
    <row r="34" spans="1:15" ht="15.75" thickBot="1">
      <c r="A34" s="36"/>
      <c r="B34" s="30"/>
      <c r="C34" s="28"/>
      <c r="D34" s="22"/>
      <c r="E34" s="37"/>
      <c r="F34" s="37"/>
      <c r="G34" s="37"/>
      <c r="H34" s="37"/>
      <c r="I34" s="37"/>
      <c r="J34" s="37"/>
      <c r="K34" s="37"/>
      <c r="L34" s="5"/>
      <c r="M34" s="6"/>
      <c r="N34" s="6"/>
      <c r="O34" s="5"/>
    </row>
    <row r="35" spans="1:15" ht="15">
      <c r="A35" s="31">
        <v>9850</v>
      </c>
      <c r="B35" s="32" t="s">
        <v>3</v>
      </c>
      <c r="C35" s="27"/>
      <c r="D35" s="19">
        <f aca="true" t="shared" si="15" ref="D35:K35">SUM(D26/240)*200</f>
        <v>25744</v>
      </c>
      <c r="E35" s="20">
        <f t="shared" si="15"/>
        <v>27348.000000000007</v>
      </c>
      <c r="F35" s="20">
        <f t="shared" si="15"/>
        <v>28952.000000000004</v>
      </c>
      <c r="G35" s="20">
        <f t="shared" si="15"/>
        <v>30556.000000000007</v>
      </c>
      <c r="H35" s="19">
        <f t="shared" si="15"/>
        <v>32160.000000000004</v>
      </c>
      <c r="I35" s="20">
        <f t="shared" si="15"/>
        <v>34309.333333333336</v>
      </c>
      <c r="J35" s="20">
        <f t="shared" si="15"/>
        <v>36458.66666666667</v>
      </c>
      <c r="K35" s="21">
        <f t="shared" si="15"/>
        <v>38608</v>
      </c>
      <c r="L35" s="5"/>
      <c r="M35" s="6"/>
      <c r="N35" s="6"/>
      <c r="O35" s="5"/>
    </row>
    <row r="36" spans="1:15" ht="15">
      <c r="A36" s="33"/>
      <c r="B36" s="30"/>
      <c r="C36" s="28" t="s">
        <v>54</v>
      </c>
      <c r="D36" s="22"/>
      <c r="E36" s="22">
        <f aca="true" t="shared" si="16" ref="E36:K36">SUM(E35-D35)</f>
        <v>1604.0000000000073</v>
      </c>
      <c r="F36" s="22">
        <f t="shared" si="16"/>
        <v>1603.9999999999964</v>
      </c>
      <c r="G36" s="22">
        <f t="shared" si="16"/>
        <v>1604.0000000000036</v>
      </c>
      <c r="H36" s="22">
        <f t="shared" si="16"/>
        <v>1603.9999999999964</v>
      </c>
      <c r="I36" s="22">
        <f t="shared" si="16"/>
        <v>2149.333333333332</v>
      </c>
      <c r="J36" s="22">
        <f t="shared" si="16"/>
        <v>2149.3333333333358</v>
      </c>
      <c r="K36" s="23">
        <f t="shared" si="16"/>
        <v>2149.3333333333285</v>
      </c>
      <c r="L36" s="5"/>
      <c r="M36" s="6"/>
      <c r="N36" s="6"/>
      <c r="O36" s="5"/>
    </row>
    <row r="37" spans="1:15" ht="15.75" thickBot="1">
      <c r="A37" s="34"/>
      <c r="B37" s="35"/>
      <c r="C37" s="29" t="s">
        <v>55</v>
      </c>
      <c r="D37" s="24"/>
      <c r="E37" s="25">
        <f aca="true" t="shared" si="17" ref="E37:K37">SUM(E35-D35)/D35*100</f>
        <v>6.2305779987570205</v>
      </c>
      <c r="F37" s="25">
        <f t="shared" si="17"/>
        <v>5.86514553166592</v>
      </c>
      <c r="G37" s="25">
        <f t="shared" si="17"/>
        <v>5.540204476374701</v>
      </c>
      <c r="H37" s="25">
        <f t="shared" si="17"/>
        <v>5.249378190862665</v>
      </c>
      <c r="I37" s="25">
        <f t="shared" si="17"/>
        <v>6.683250414593693</v>
      </c>
      <c r="J37" s="25">
        <f t="shared" si="17"/>
        <v>6.264573293953061</v>
      </c>
      <c r="K37" s="26">
        <f t="shared" si="17"/>
        <v>5.89526038619074</v>
      </c>
      <c r="L37" s="5"/>
      <c r="M37" s="6"/>
      <c r="N37" s="6"/>
      <c r="O37" s="5"/>
    </row>
    <row r="38" spans="3:15" ht="15.75" thickBot="1">
      <c r="C38" s="9"/>
      <c r="D38" s="6"/>
      <c r="E38" s="5"/>
      <c r="F38" s="5"/>
      <c r="G38" s="5"/>
      <c r="H38" s="5"/>
      <c r="I38" s="5"/>
      <c r="J38" s="5"/>
      <c r="K38" s="5"/>
      <c r="L38" s="5"/>
      <c r="M38" s="6"/>
      <c r="N38" s="6"/>
      <c r="O38" s="5"/>
    </row>
    <row r="39" spans="1:15" ht="24" thickBot="1">
      <c r="A39" s="47" t="s">
        <v>94</v>
      </c>
      <c r="B39" s="49"/>
      <c r="C39" s="50"/>
      <c r="D39" s="6"/>
      <c r="E39" s="5"/>
      <c r="F39" s="5"/>
      <c r="G39" s="5"/>
      <c r="H39" s="5"/>
      <c r="I39" s="5"/>
      <c r="J39" s="5"/>
      <c r="K39" s="5"/>
      <c r="L39" s="5"/>
      <c r="M39" s="6"/>
      <c r="N39" s="6"/>
      <c r="O39" s="5"/>
    </row>
    <row r="40" spans="1:21" ht="15">
      <c r="A40" s="38"/>
      <c r="B40" s="42" t="s">
        <v>4</v>
      </c>
      <c r="C40" s="38"/>
      <c r="D40" s="39"/>
      <c r="E40" s="40"/>
      <c r="F40" s="40"/>
      <c r="G40" s="40"/>
      <c r="H40" s="40"/>
      <c r="I40" s="40"/>
      <c r="J40" s="40"/>
      <c r="K40" s="40"/>
      <c r="L40" s="41"/>
      <c r="M40" s="40"/>
      <c r="N40" s="40"/>
      <c r="O40" s="40"/>
      <c r="P40" s="6"/>
      <c r="Q40" s="6"/>
      <c r="R40" s="6"/>
      <c r="S40" s="5"/>
      <c r="T40" s="8"/>
      <c r="U40" s="1"/>
    </row>
    <row r="41" spans="1:15" ht="15.75" thickBot="1">
      <c r="A41" s="2">
        <v>9616</v>
      </c>
      <c r="B41" t="s">
        <v>100</v>
      </c>
      <c r="C41" s="9"/>
      <c r="D41" s="6"/>
      <c r="E41" s="5"/>
      <c r="F41" s="5"/>
      <c r="G41" s="5"/>
      <c r="H41" s="5"/>
      <c r="I41" s="5"/>
      <c r="J41" s="5"/>
      <c r="K41" s="5"/>
      <c r="L41" s="5"/>
      <c r="M41" s="6"/>
      <c r="N41" s="6"/>
      <c r="O41" s="5"/>
    </row>
    <row r="42" spans="1:14" ht="15.75" thickBot="1">
      <c r="A42" s="2">
        <v>9634</v>
      </c>
      <c r="B42" t="s">
        <v>97</v>
      </c>
      <c r="C42" s="13">
        <v>4</v>
      </c>
      <c r="D42" s="14">
        <v>33857</v>
      </c>
      <c r="E42" s="6">
        <v>35973</v>
      </c>
      <c r="F42" s="6">
        <v>38089</v>
      </c>
      <c r="G42" s="6">
        <v>40205</v>
      </c>
      <c r="H42" s="14">
        <v>42321</v>
      </c>
      <c r="I42" s="6">
        <v>45142</v>
      </c>
      <c r="J42" s="6">
        <v>47963</v>
      </c>
      <c r="K42" s="14">
        <v>50786</v>
      </c>
      <c r="L42" s="5">
        <f>SUM(K42-D42)/D42*100</f>
        <v>50.00147679948017</v>
      </c>
      <c r="M42" s="6">
        <f>SUM(D42+K42)/2</f>
        <v>42321.5</v>
      </c>
      <c r="N42" s="6"/>
    </row>
    <row r="43" spans="1:14" ht="15">
      <c r="A43" s="2">
        <v>9638</v>
      </c>
      <c r="B43" t="s">
        <v>63</v>
      </c>
      <c r="C43" s="9" t="s">
        <v>54</v>
      </c>
      <c r="D43" s="6"/>
      <c r="E43" s="6">
        <f aca="true" t="shared" si="18" ref="E43:K43">SUM(E42-D42)</f>
        <v>2116</v>
      </c>
      <c r="F43" s="6">
        <f t="shared" si="18"/>
        <v>2116</v>
      </c>
      <c r="G43" s="6">
        <f t="shared" si="18"/>
        <v>2116</v>
      </c>
      <c r="H43" s="6">
        <f t="shared" si="18"/>
        <v>2116</v>
      </c>
      <c r="I43" s="6">
        <f t="shared" si="18"/>
        <v>2821</v>
      </c>
      <c r="J43" s="6">
        <f t="shared" si="18"/>
        <v>2821</v>
      </c>
      <c r="K43" s="6">
        <f t="shared" si="18"/>
        <v>2823</v>
      </c>
      <c r="L43" s="5"/>
      <c r="M43" s="6"/>
      <c r="N43" s="6">
        <f>AVERAGE(E43:K43)</f>
        <v>2418.4285714285716</v>
      </c>
    </row>
    <row r="44" spans="1:15" ht="15">
      <c r="A44" s="2">
        <v>9622</v>
      </c>
      <c r="B44" t="s">
        <v>64</v>
      </c>
      <c r="C44" s="9" t="s">
        <v>55</v>
      </c>
      <c r="D44" s="6"/>
      <c r="E44" s="5">
        <f aca="true" t="shared" si="19" ref="E44:K44">SUM(E42-D42)/D42*100</f>
        <v>6.249815400064979</v>
      </c>
      <c r="F44" s="5">
        <f t="shared" si="19"/>
        <v>5.8821894198426605</v>
      </c>
      <c r="G44" s="5">
        <f t="shared" si="19"/>
        <v>5.555409698338103</v>
      </c>
      <c r="H44" s="5">
        <f t="shared" si="19"/>
        <v>5.263026986693197</v>
      </c>
      <c r="I44" s="5">
        <f t="shared" si="19"/>
        <v>6.665721509416129</v>
      </c>
      <c r="J44" s="5">
        <f t="shared" si="19"/>
        <v>6.249169288024456</v>
      </c>
      <c r="K44" s="5">
        <f t="shared" si="19"/>
        <v>5.885786960782269</v>
      </c>
      <c r="L44" s="5" t="s">
        <v>56</v>
      </c>
      <c r="M44" s="6"/>
      <c r="N44" s="6"/>
      <c r="O44" s="5">
        <f>AVERAGE(E44:K44)</f>
        <v>5.964445609023114</v>
      </c>
    </row>
    <row r="45" spans="1:14" ht="15">
      <c r="A45" s="2">
        <v>9635</v>
      </c>
      <c r="B45" t="s">
        <v>65</v>
      </c>
      <c r="C45" s="2"/>
      <c r="D45" s="6"/>
      <c r="E45" s="6"/>
      <c r="F45" s="6"/>
      <c r="G45" s="6"/>
      <c r="H45" s="6"/>
      <c r="I45" s="6"/>
      <c r="J45" s="6"/>
      <c r="K45" s="6"/>
      <c r="L45" s="5"/>
      <c r="M45" s="6"/>
      <c r="N45" s="6"/>
    </row>
    <row r="46" spans="1:14" ht="15">
      <c r="A46" s="2">
        <v>9637</v>
      </c>
      <c r="B46" t="s">
        <v>98</v>
      </c>
      <c r="C46" s="2"/>
      <c r="D46" s="6"/>
      <c r="E46" s="6"/>
      <c r="F46" s="6"/>
      <c r="G46" s="6"/>
      <c r="H46" s="6"/>
      <c r="I46" s="6"/>
      <c r="J46" s="6"/>
      <c r="K46" s="6"/>
      <c r="L46" s="5"/>
      <c r="M46" s="6"/>
      <c r="N46" s="6"/>
    </row>
    <row r="47" spans="3:14" ht="15.75" thickBot="1">
      <c r="C47" s="2"/>
      <c r="D47" s="6"/>
      <c r="E47" s="6"/>
      <c r="F47" s="6"/>
      <c r="G47" s="6"/>
      <c r="H47" s="6"/>
      <c r="I47" s="6"/>
      <c r="J47" s="6"/>
      <c r="K47" s="6"/>
      <c r="L47" s="5"/>
      <c r="M47" s="6"/>
      <c r="N47" s="6"/>
    </row>
    <row r="48" spans="1:14" ht="15.75" thickBot="1">
      <c r="A48" s="31">
        <v>9687</v>
      </c>
      <c r="B48" s="32" t="s">
        <v>106</v>
      </c>
      <c r="C48" s="18"/>
      <c r="D48" s="19">
        <f aca="true" t="shared" si="20" ref="D48:K48">SUM(D42/240)*212</f>
        <v>29907.016666666666</v>
      </c>
      <c r="E48" s="20">
        <f t="shared" si="20"/>
        <v>31776.149999999998</v>
      </c>
      <c r="F48" s="20">
        <f t="shared" si="20"/>
        <v>33645.28333333333</v>
      </c>
      <c r="G48" s="20">
        <f t="shared" si="20"/>
        <v>35514.41666666667</v>
      </c>
      <c r="H48" s="19">
        <f t="shared" si="20"/>
        <v>37383.55</v>
      </c>
      <c r="I48" s="20">
        <f t="shared" si="20"/>
        <v>39875.433333333334</v>
      </c>
      <c r="J48" s="20">
        <f t="shared" si="20"/>
        <v>42367.316666666666</v>
      </c>
      <c r="K48" s="21">
        <f t="shared" si="20"/>
        <v>44860.96666666667</v>
      </c>
      <c r="L48" s="5"/>
      <c r="M48" s="6"/>
      <c r="N48" s="6"/>
    </row>
    <row r="49" spans="1:14" ht="15.75" thickBot="1">
      <c r="A49" s="33"/>
      <c r="B49" s="52" t="s">
        <v>13</v>
      </c>
      <c r="C49" s="28" t="s">
        <v>54</v>
      </c>
      <c r="D49" s="22"/>
      <c r="E49" s="22">
        <f aca="true" t="shared" si="21" ref="E49:K49">SUM(E48-D48)</f>
        <v>1869.1333333333314</v>
      </c>
      <c r="F49" s="22">
        <f t="shared" si="21"/>
        <v>1869.133333333335</v>
      </c>
      <c r="G49" s="22">
        <f t="shared" si="21"/>
        <v>1869.1333333333387</v>
      </c>
      <c r="H49" s="22">
        <f t="shared" si="21"/>
        <v>1869.1333333333314</v>
      </c>
      <c r="I49" s="22">
        <f t="shared" si="21"/>
        <v>2491.8833333333314</v>
      </c>
      <c r="J49" s="22">
        <f t="shared" si="21"/>
        <v>2491.8833333333314</v>
      </c>
      <c r="K49" s="23">
        <f t="shared" si="21"/>
        <v>2493.6500000000015</v>
      </c>
      <c r="L49" s="5"/>
      <c r="M49" s="6"/>
      <c r="N49" s="6"/>
    </row>
    <row r="50" spans="1:14" ht="15.75" thickBot="1">
      <c r="A50" s="34"/>
      <c r="B50" s="35"/>
      <c r="C50" s="29" t="s">
        <v>55</v>
      </c>
      <c r="D50" s="24"/>
      <c r="E50" s="25">
        <f aca="true" t="shared" si="22" ref="E50:K50">SUM(E48-D48)/D48*100</f>
        <v>6.249815400064973</v>
      </c>
      <c r="F50" s="25">
        <f t="shared" si="22"/>
        <v>5.882189419842666</v>
      </c>
      <c r="G50" s="25">
        <f t="shared" si="22"/>
        <v>5.555409698338119</v>
      </c>
      <c r="H50" s="25">
        <f t="shared" si="22"/>
        <v>5.263026986693191</v>
      </c>
      <c r="I50" s="25">
        <f t="shared" si="22"/>
        <v>6.665721509416124</v>
      </c>
      <c r="J50" s="25">
        <f t="shared" si="22"/>
        <v>6.249169288024451</v>
      </c>
      <c r="K50" s="26">
        <f t="shared" si="22"/>
        <v>5.885786960782273</v>
      </c>
      <c r="L50" s="5"/>
      <c r="M50" s="6"/>
      <c r="N50" s="6"/>
    </row>
    <row r="51" spans="1:14" ht="15.75" thickBot="1">
      <c r="A51" s="36"/>
      <c r="B51" s="30"/>
      <c r="C51" s="28"/>
      <c r="D51" s="22"/>
      <c r="E51" s="37"/>
      <c r="F51" s="37"/>
      <c r="G51" s="37"/>
      <c r="H51" s="37"/>
      <c r="I51" s="37"/>
      <c r="J51" s="37"/>
      <c r="K51" s="37"/>
      <c r="L51" s="5"/>
      <c r="M51" s="6"/>
      <c r="N51" s="6"/>
    </row>
    <row r="52" spans="1:14" ht="15">
      <c r="A52" s="31">
        <v>9852</v>
      </c>
      <c r="B52" s="32" t="s">
        <v>2</v>
      </c>
      <c r="C52" s="27"/>
      <c r="D52" s="19">
        <f aca="true" t="shared" si="23" ref="D52:K52">SUM(D42/240)*200</f>
        <v>28214.166666666664</v>
      </c>
      <c r="E52" s="20">
        <f t="shared" si="23"/>
        <v>29977.499999999996</v>
      </c>
      <c r="F52" s="20">
        <f t="shared" si="23"/>
        <v>31740.833333333336</v>
      </c>
      <c r="G52" s="20">
        <f t="shared" si="23"/>
        <v>33504.16666666667</v>
      </c>
      <c r="H52" s="19">
        <f t="shared" si="23"/>
        <v>35267.5</v>
      </c>
      <c r="I52" s="20">
        <f t="shared" si="23"/>
        <v>37618.333333333336</v>
      </c>
      <c r="J52" s="20">
        <f t="shared" si="23"/>
        <v>39969.166666666664</v>
      </c>
      <c r="K52" s="21">
        <f t="shared" si="23"/>
        <v>42321.666666666664</v>
      </c>
      <c r="L52" s="5"/>
      <c r="M52" s="6"/>
      <c r="N52" s="6"/>
    </row>
    <row r="53" spans="1:14" ht="15">
      <c r="A53" s="33"/>
      <c r="B53" s="30"/>
      <c r="C53" s="28" t="s">
        <v>54</v>
      </c>
      <c r="D53" s="22"/>
      <c r="E53" s="22">
        <f aca="true" t="shared" si="24" ref="E53:K53">SUM(E52-D52)</f>
        <v>1763.3333333333321</v>
      </c>
      <c r="F53" s="22">
        <f t="shared" si="24"/>
        <v>1763.3333333333394</v>
      </c>
      <c r="G53" s="22">
        <f t="shared" si="24"/>
        <v>1763.3333333333358</v>
      </c>
      <c r="H53" s="22">
        <f t="shared" si="24"/>
        <v>1763.3333333333285</v>
      </c>
      <c r="I53" s="22">
        <f t="shared" si="24"/>
        <v>2350.8333333333358</v>
      </c>
      <c r="J53" s="22">
        <f t="shared" si="24"/>
        <v>2350.8333333333285</v>
      </c>
      <c r="K53" s="23">
        <f t="shared" si="24"/>
        <v>2352.5</v>
      </c>
      <c r="L53" s="5"/>
      <c r="M53" s="6"/>
      <c r="N53" s="6"/>
    </row>
    <row r="54" spans="1:14" ht="15.75" thickBot="1">
      <c r="A54" s="34"/>
      <c r="B54" s="35"/>
      <c r="C54" s="29" t="s">
        <v>55</v>
      </c>
      <c r="D54" s="24"/>
      <c r="E54" s="25">
        <f aca="true" t="shared" si="25" ref="E54:K54">SUM(E52-D52)/D52*100</f>
        <v>6.249815400064975</v>
      </c>
      <c r="F54" s="25">
        <f t="shared" si="25"/>
        <v>5.882189419842681</v>
      </c>
      <c r="G54" s="25">
        <f t="shared" si="25"/>
        <v>5.55540969833811</v>
      </c>
      <c r="H54" s="25">
        <f t="shared" si="25"/>
        <v>5.263026986693182</v>
      </c>
      <c r="I54" s="25">
        <f t="shared" si="25"/>
        <v>6.665721509416136</v>
      </c>
      <c r="J54" s="25">
        <f t="shared" si="25"/>
        <v>6.249169288024443</v>
      </c>
      <c r="K54" s="26">
        <f t="shared" si="25"/>
        <v>5.88578696078227</v>
      </c>
      <c r="L54" s="5"/>
      <c r="M54" s="6"/>
      <c r="N54" s="6"/>
    </row>
    <row r="55" spans="1:14" ht="15">
      <c r="A55" s="36"/>
      <c r="B55" s="30"/>
      <c r="C55" s="28"/>
      <c r="D55" s="22"/>
      <c r="E55" s="37"/>
      <c r="F55" s="37"/>
      <c r="G55" s="37"/>
      <c r="H55" s="37"/>
      <c r="I55" s="37"/>
      <c r="J55" s="37"/>
      <c r="K55" s="37"/>
      <c r="L55" s="5"/>
      <c r="M55" s="6"/>
      <c r="N55" s="6"/>
    </row>
    <row r="56" spans="1:21" ht="15.75" thickBot="1">
      <c r="A56" s="38"/>
      <c r="B56" s="42" t="s">
        <v>9</v>
      </c>
      <c r="C56" s="38"/>
      <c r="D56" s="39"/>
      <c r="E56" s="40"/>
      <c r="F56" s="40"/>
      <c r="G56" s="40"/>
      <c r="H56" s="40"/>
      <c r="I56" s="40"/>
      <c r="J56" s="40"/>
      <c r="K56" s="40"/>
      <c r="L56" s="41"/>
      <c r="M56" s="40"/>
      <c r="N56" s="40"/>
      <c r="O56" s="40"/>
      <c r="P56" s="6"/>
      <c r="Q56" s="6"/>
      <c r="R56" s="6"/>
      <c r="S56" s="5"/>
      <c r="T56" s="8"/>
      <c r="U56" s="1"/>
    </row>
    <row r="57" spans="1:14" ht="15.75" thickBot="1">
      <c r="A57" s="2">
        <v>9606</v>
      </c>
      <c r="B57" t="s">
        <v>66</v>
      </c>
      <c r="C57" s="13">
        <v>5</v>
      </c>
      <c r="D57" s="14">
        <v>36724</v>
      </c>
      <c r="E57" s="6">
        <v>39019</v>
      </c>
      <c r="F57" s="6">
        <v>41315</v>
      </c>
      <c r="G57" s="6">
        <v>43610</v>
      </c>
      <c r="H57" s="14">
        <v>45905</v>
      </c>
      <c r="I57" s="6">
        <v>48965</v>
      </c>
      <c r="J57" s="6">
        <v>52026</v>
      </c>
      <c r="K57" s="14">
        <v>55086</v>
      </c>
      <c r="L57" s="5">
        <f>SUM(K57-D57)/D57*100</f>
        <v>50</v>
      </c>
      <c r="M57" s="6">
        <f>SUM(D57+K57)/2</f>
        <v>45905</v>
      </c>
      <c r="N57" s="6"/>
    </row>
    <row r="58" spans="1:14" ht="15">
      <c r="A58" s="2">
        <v>9619</v>
      </c>
      <c r="B58" t="s">
        <v>67</v>
      </c>
      <c r="C58" s="9" t="s">
        <v>54</v>
      </c>
      <c r="D58" s="6"/>
      <c r="E58" s="6">
        <f aca="true" t="shared" si="26" ref="E58:K58">SUM(E57-D57)</f>
        <v>2295</v>
      </c>
      <c r="F58" s="6">
        <f t="shared" si="26"/>
        <v>2296</v>
      </c>
      <c r="G58" s="6">
        <f t="shared" si="26"/>
        <v>2295</v>
      </c>
      <c r="H58" s="6">
        <f t="shared" si="26"/>
        <v>2295</v>
      </c>
      <c r="I58" s="6">
        <f t="shared" si="26"/>
        <v>3060</v>
      </c>
      <c r="J58" s="6">
        <f t="shared" si="26"/>
        <v>3061</v>
      </c>
      <c r="K58" s="6">
        <f t="shared" si="26"/>
        <v>3060</v>
      </c>
      <c r="L58" s="5"/>
      <c r="M58" s="6"/>
      <c r="N58" s="6">
        <f>AVERAGE(E58:K58)</f>
        <v>2623.1428571428573</v>
      </c>
    </row>
    <row r="59" spans="1:15" ht="15">
      <c r="A59" s="2">
        <v>9639</v>
      </c>
      <c r="B59" t="s">
        <v>68</v>
      </c>
      <c r="C59" s="9" t="s">
        <v>55</v>
      </c>
      <c r="D59" s="6"/>
      <c r="E59" s="5">
        <f aca="true" t="shared" si="27" ref="E59:K59">SUM(E57-D57)/D57*100</f>
        <v>6.2493192462694696</v>
      </c>
      <c r="F59" s="5">
        <f t="shared" si="27"/>
        <v>5.884312770701453</v>
      </c>
      <c r="G59" s="5">
        <f t="shared" si="27"/>
        <v>5.554883214328936</v>
      </c>
      <c r="H59" s="5">
        <f t="shared" si="27"/>
        <v>5.262554459986242</v>
      </c>
      <c r="I59" s="5">
        <f t="shared" si="27"/>
        <v>6.6659405293541</v>
      </c>
      <c r="J59" s="5">
        <f t="shared" si="27"/>
        <v>6.2514040641274375</v>
      </c>
      <c r="K59" s="5">
        <f t="shared" si="27"/>
        <v>5.881674547341714</v>
      </c>
      <c r="L59" s="5" t="s">
        <v>56</v>
      </c>
      <c r="M59" s="6"/>
      <c r="N59" s="6"/>
      <c r="O59" s="5">
        <f>AVERAGE(E59:K59)</f>
        <v>5.96429840458705</v>
      </c>
    </row>
    <row r="60" spans="1:15" ht="15">
      <c r="A60" s="2">
        <v>9676</v>
      </c>
      <c r="B60" t="s">
        <v>101</v>
      </c>
      <c r="C60" s="9"/>
      <c r="D60" s="6"/>
      <c r="E60" s="5"/>
      <c r="F60" s="5"/>
      <c r="G60" s="5"/>
      <c r="H60" s="5"/>
      <c r="I60" s="5"/>
      <c r="J60" s="5"/>
      <c r="K60" s="5"/>
      <c r="L60" s="5"/>
      <c r="M60" s="6"/>
      <c r="N60" s="6"/>
      <c r="O60" s="5"/>
    </row>
    <row r="61" spans="3:15" ht="15">
      <c r="C61" s="9"/>
      <c r="D61" s="6"/>
      <c r="E61" s="5"/>
      <c r="F61" s="5"/>
      <c r="G61" s="5"/>
      <c r="H61" s="5"/>
      <c r="I61" s="5"/>
      <c r="J61" s="5"/>
      <c r="K61" s="5"/>
      <c r="L61" s="5"/>
      <c r="M61" s="6"/>
      <c r="N61" s="6"/>
      <c r="O61" s="5"/>
    </row>
    <row r="62" spans="1:21" ht="15.75" thickBot="1">
      <c r="A62" s="38"/>
      <c r="B62" s="42" t="s">
        <v>8</v>
      </c>
      <c r="C62" s="38"/>
      <c r="D62" s="39"/>
      <c r="E62" s="40"/>
      <c r="F62" s="40"/>
      <c r="G62" s="40"/>
      <c r="H62" s="40"/>
      <c r="I62" s="40"/>
      <c r="J62" s="40"/>
      <c r="K62" s="40"/>
      <c r="L62" s="41"/>
      <c r="M62" s="40"/>
      <c r="N62" s="40"/>
      <c r="O62" s="40"/>
      <c r="P62" s="6"/>
      <c r="Q62" s="6"/>
      <c r="R62" s="6"/>
      <c r="S62" s="5"/>
      <c r="T62" s="8"/>
      <c r="U62" s="1"/>
    </row>
    <row r="63" spans="1:14" ht="15.75" thickBot="1">
      <c r="A63" s="2">
        <v>9640</v>
      </c>
      <c r="B63" t="s">
        <v>69</v>
      </c>
      <c r="C63" s="13">
        <v>6</v>
      </c>
      <c r="D63" s="14">
        <v>39844</v>
      </c>
      <c r="E63" s="6">
        <v>42334</v>
      </c>
      <c r="F63" s="6">
        <v>44825</v>
      </c>
      <c r="G63" s="6">
        <v>47315</v>
      </c>
      <c r="H63" s="14">
        <v>49806</v>
      </c>
      <c r="I63" s="6">
        <v>53126</v>
      </c>
      <c r="J63" s="6">
        <v>56446</v>
      </c>
      <c r="K63" s="14">
        <v>59767</v>
      </c>
      <c r="L63" s="5">
        <f>SUM(K63-D63)/D63*100</f>
        <v>50.002509788173874</v>
      </c>
      <c r="M63" s="6">
        <f>SUM(D63+K63)/2</f>
        <v>49805.5</v>
      </c>
      <c r="N63" s="6"/>
    </row>
    <row r="64" spans="1:14" ht="15">
      <c r="A64" s="2">
        <v>9641</v>
      </c>
      <c r="B64" t="s">
        <v>70</v>
      </c>
      <c r="C64" s="9" t="s">
        <v>54</v>
      </c>
      <c r="D64" s="6"/>
      <c r="E64" s="6">
        <f aca="true" t="shared" si="28" ref="E64:K64">SUM(E63-D63)</f>
        <v>2490</v>
      </c>
      <c r="F64" s="6">
        <f t="shared" si="28"/>
        <v>2491</v>
      </c>
      <c r="G64" s="6">
        <f t="shared" si="28"/>
        <v>2490</v>
      </c>
      <c r="H64" s="6">
        <f t="shared" si="28"/>
        <v>2491</v>
      </c>
      <c r="I64" s="6">
        <f t="shared" si="28"/>
        <v>3320</v>
      </c>
      <c r="J64" s="6">
        <f t="shared" si="28"/>
        <v>3320</v>
      </c>
      <c r="K64" s="6">
        <f t="shared" si="28"/>
        <v>3321</v>
      </c>
      <c r="L64" s="5"/>
      <c r="M64" s="6"/>
      <c r="N64" s="6">
        <f>AVERAGE(E64:K64)</f>
        <v>2846.1428571428573</v>
      </c>
    </row>
    <row r="65" spans="1:15" ht="15">
      <c r="A65" s="2">
        <v>9642</v>
      </c>
      <c r="B65" t="s">
        <v>71</v>
      </c>
      <c r="C65" s="9" t="s">
        <v>55</v>
      </c>
      <c r="D65" s="6"/>
      <c r="E65" s="5">
        <f aca="true" t="shared" si="29" ref="E65:K65">SUM(E63-D63)/D63*100</f>
        <v>6.2493725529565305</v>
      </c>
      <c r="F65" s="5">
        <f t="shared" si="29"/>
        <v>5.884159304577881</v>
      </c>
      <c r="G65" s="5">
        <f t="shared" si="29"/>
        <v>5.554935861684328</v>
      </c>
      <c r="H65" s="5">
        <f t="shared" si="29"/>
        <v>5.264715206594103</v>
      </c>
      <c r="I65" s="5">
        <f t="shared" si="29"/>
        <v>6.665863550576236</v>
      </c>
      <c r="J65" s="5">
        <f t="shared" si="29"/>
        <v>6.249294130934006</v>
      </c>
      <c r="K65" s="5">
        <f t="shared" si="29"/>
        <v>5.883499273642065</v>
      </c>
      <c r="L65" s="5" t="s">
        <v>56</v>
      </c>
      <c r="M65" s="6"/>
      <c r="N65" s="6"/>
      <c r="O65" s="5">
        <f>AVERAGE(E65:K65)</f>
        <v>5.964548554423593</v>
      </c>
    </row>
    <row r="66" spans="1:14" ht="15">
      <c r="A66" s="2">
        <v>9643</v>
      </c>
      <c r="B66" t="s">
        <v>72</v>
      </c>
      <c r="C66" s="2"/>
      <c r="D66" s="6"/>
      <c r="E66" s="6"/>
      <c r="F66" s="6"/>
      <c r="G66" s="6"/>
      <c r="H66" s="6"/>
      <c r="I66" s="6"/>
      <c r="J66" s="6"/>
      <c r="K66" s="6"/>
      <c r="L66" s="5"/>
      <c r="M66" s="6"/>
      <c r="N66" s="6"/>
    </row>
    <row r="67" spans="1:14" ht="15">
      <c r="A67" s="2">
        <v>9623</v>
      </c>
      <c r="B67" t="s">
        <v>73</v>
      </c>
      <c r="C67" s="2"/>
      <c r="D67" s="6"/>
      <c r="E67" s="6"/>
      <c r="F67" s="6"/>
      <c r="G67" s="6"/>
      <c r="H67" s="6"/>
      <c r="I67" s="6"/>
      <c r="J67" s="6"/>
      <c r="K67" s="6"/>
      <c r="L67" s="5"/>
      <c r="M67" s="6"/>
      <c r="N67" s="6"/>
    </row>
    <row r="68" spans="1:14" ht="15">
      <c r="A68" s="2">
        <v>9644</v>
      </c>
      <c r="B68" t="s">
        <v>74</v>
      </c>
      <c r="C68" s="2"/>
      <c r="D68" s="6"/>
      <c r="E68" s="6"/>
      <c r="F68" s="6"/>
      <c r="G68" s="6"/>
      <c r="H68" s="6"/>
      <c r="I68" s="6"/>
      <c r="J68" s="6"/>
      <c r="K68" s="6"/>
      <c r="L68" s="5"/>
      <c r="M68" s="6"/>
      <c r="N68" s="6"/>
    </row>
    <row r="69" spans="3:14" ht="15">
      <c r="C69" s="2"/>
      <c r="D69" s="6"/>
      <c r="E69" s="6"/>
      <c r="F69" s="6"/>
      <c r="G69" s="6"/>
      <c r="H69" s="6"/>
      <c r="I69" s="6"/>
      <c r="J69" s="6"/>
      <c r="K69" s="6"/>
      <c r="L69" s="5"/>
      <c r="M69" s="6"/>
      <c r="N69" s="6"/>
    </row>
    <row r="70" spans="3:14" ht="15">
      <c r="C70" s="2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</row>
    <row r="71" spans="3:12" ht="15">
      <c r="C71" s="4"/>
      <c r="D71" s="7" t="s">
        <v>31</v>
      </c>
      <c r="H71" s="7" t="s">
        <v>31</v>
      </c>
      <c r="K71" s="7" t="s">
        <v>31</v>
      </c>
      <c r="L71" s="7" t="s">
        <v>32</v>
      </c>
    </row>
    <row r="72" spans="4:12" ht="15">
      <c r="D72" s="3" t="s">
        <v>33</v>
      </c>
      <c r="H72" s="3" t="s">
        <v>34</v>
      </c>
      <c r="K72" s="3" t="s">
        <v>35</v>
      </c>
      <c r="L72" s="3" t="s">
        <v>36</v>
      </c>
    </row>
    <row r="73" ht="15.75" thickBot="1">
      <c r="O73" s="7"/>
    </row>
    <row r="74" spans="1:15" ht="15.75" thickBot="1">
      <c r="A74" s="7" t="s">
        <v>57</v>
      </c>
      <c r="C74" s="7" t="s">
        <v>37</v>
      </c>
      <c r="D74" s="12" t="s">
        <v>38</v>
      </c>
      <c r="E74" s="11" t="s">
        <v>39</v>
      </c>
      <c r="F74" s="11" t="s">
        <v>40</v>
      </c>
      <c r="G74" s="11" t="s">
        <v>41</v>
      </c>
      <c r="H74" s="10" t="s">
        <v>42</v>
      </c>
      <c r="K74" s="7"/>
      <c r="L74" s="7"/>
      <c r="M74" s="7"/>
      <c r="N74" s="7" t="s">
        <v>43</v>
      </c>
      <c r="O74" s="7" t="s">
        <v>43</v>
      </c>
    </row>
    <row r="75" spans="1:15" ht="15">
      <c r="A75" s="3" t="s">
        <v>58</v>
      </c>
      <c r="B75" s="3" t="s">
        <v>59</v>
      </c>
      <c r="C75" s="3" t="s">
        <v>31</v>
      </c>
      <c r="D75" s="3" t="s">
        <v>44</v>
      </c>
      <c r="E75" s="3" t="s">
        <v>45</v>
      </c>
      <c r="F75" s="3" t="s">
        <v>46</v>
      </c>
      <c r="G75" s="3" t="s">
        <v>47</v>
      </c>
      <c r="H75" s="3" t="s">
        <v>48</v>
      </c>
      <c r="I75" s="3" t="s">
        <v>49</v>
      </c>
      <c r="J75" s="3" t="s">
        <v>50</v>
      </c>
      <c r="K75" s="3" t="s">
        <v>51</v>
      </c>
      <c r="L75" s="3" t="s">
        <v>52</v>
      </c>
      <c r="M75" s="3" t="s">
        <v>34</v>
      </c>
      <c r="N75" s="3" t="s">
        <v>92</v>
      </c>
      <c r="O75" s="3" t="s">
        <v>53</v>
      </c>
    </row>
    <row r="76" spans="1:21" ht="15.75" thickBot="1">
      <c r="A76" s="38"/>
      <c r="B76" s="42" t="s">
        <v>7</v>
      </c>
      <c r="C76" s="38"/>
      <c r="D76" s="39"/>
      <c r="E76" s="40"/>
      <c r="F76" s="40"/>
      <c r="G76" s="40"/>
      <c r="H76" s="40"/>
      <c r="I76" s="40"/>
      <c r="J76" s="40"/>
      <c r="K76" s="40"/>
      <c r="L76" s="41"/>
      <c r="M76" s="40"/>
      <c r="N76" s="40"/>
      <c r="O76" s="40"/>
      <c r="P76" s="6"/>
      <c r="Q76" s="6"/>
      <c r="R76" s="6"/>
      <c r="S76" s="5"/>
      <c r="T76" s="8"/>
      <c r="U76" s="1"/>
    </row>
    <row r="77" spans="1:14" ht="15.75" thickBot="1">
      <c r="A77" s="2">
        <v>9645</v>
      </c>
      <c r="B77" t="s">
        <v>75</v>
      </c>
      <c r="C77" s="13">
        <v>7</v>
      </c>
      <c r="D77" s="14">
        <v>43231</v>
      </c>
      <c r="E77" s="6">
        <v>45933</v>
      </c>
      <c r="F77" s="6">
        <v>48635</v>
      </c>
      <c r="G77" s="6">
        <v>51337</v>
      </c>
      <c r="H77" s="14">
        <v>54039</v>
      </c>
      <c r="I77" s="6">
        <v>57641</v>
      </c>
      <c r="J77" s="6">
        <v>61244</v>
      </c>
      <c r="K77" s="14">
        <v>64847</v>
      </c>
      <c r="L77" s="5">
        <f>SUM(K77-D77)/D77*100</f>
        <v>50.001156577455994</v>
      </c>
      <c r="M77" s="6">
        <f>SUM(D77+K77)/2</f>
        <v>54039</v>
      </c>
      <c r="N77" s="6"/>
    </row>
    <row r="78" spans="1:14" ht="15">
      <c r="A78" s="2">
        <v>9607</v>
      </c>
      <c r="B78" t="s">
        <v>76</v>
      </c>
      <c r="C78" s="9" t="s">
        <v>54</v>
      </c>
      <c r="D78" s="6"/>
      <c r="E78" s="6">
        <f aca="true" t="shared" si="30" ref="E78:K78">SUM(E77-D77)</f>
        <v>2702</v>
      </c>
      <c r="F78" s="6">
        <f t="shared" si="30"/>
        <v>2702</v>
      </c>
      <c r="G78" s="6">
        <f t="shared" si="30"/>
        <v>2702</v>
      </c>
      <c r="H78" s="6">
        <f t="shared" si="30"/>
        <v>2702</v>
      </c>
      <c r="I78" s="6">
        <f t="shared" si="30"/>
        <v>3602</v>
      </c>
      <c r="J78" s="6">
        <f t="shared" si="30"/>
        <v>3603</v>
      </c>
      <c r="K78" s="6">
        <f t="shared" si="30"/>
        <v>3603</v>
      </c>
      <c r="L78" s="5"/>
      <c r="M78" s="6"/>
      <c r="N78" s="6">
        <f>AVERAGE(E78:K78)</f>
        <v>3088</v>
      </c>
    </row>
    <row r="79" spans="1:15" ht="15">
      <c r="A79" s="2">
        <v>9620</v>
      </c>
      <c r="B79" t="s">
        <v>77</v>
      </c>
      <c r="C79" s="9" t="s">
        <v>55</v>
      </c>
      <c r="D79" s="6"/>
      <c r="E79" s="5">
        <f aca="true" t="shared" si="31" ref="E79:K79">SUM(E77-D77)/D77*100</f>
        <v>6.250144572181999</v>
      </c>
      <c r="F79" s="5">
        <f t="shared" si="31"/>
        <v>5.8824810049419805</v>
      </c>
      <c r="G79" s="5">
        <f t="shared" si="31"/>
        <v>5.555669785134162</v>
      </c>
      <c r="H79" s="5">
        <f t="shared" si="31"/>
        <v>5.263260416463758</v>
      </c>
      <c r="I79" s="5">
        <f t="shared" si="31"/>
        <v>6.665556357445548</v>
      </c>
      <c r="J79" s="5">
        <f t="shared" si="31"/>
        <v>6.250759008344755</v>
      </c>
      <c r="K79" s="5">
        <f t="shared" si="31"/>
        <v>5.883025275945399</v>
      </c>
      <c r="L79" s="5" t="s">
        <v>56</v>
      </c>
      <c r="M79" s="6"/>
      <c r="N79" s="6"/>
      <c r="O79" s="5">
        <f>AVERAGE(E79:K79)</f>
        <v>5.964413774351087</v>
      </c>
    </row>
    <row r="80" spans="3:15" ht="15.75" thickBot="1">
      <c r="C80" s="9"/>
      <c r="D80" s="6"/>
      <c r="E80" s="5"/>
      <c r="F80" s="5"/>
      <c r="G80" s="5"/>
      <c r="H80" s="5"/>
      <c r="I80" s="5"/>
      <c r="J80" s="5"/>
      <c r="K80" s="5"/>
      <c r="L80" s="5"/>
      <c r="M80" s="6"/>
      <c r="N80" s="6"/>
      <c r="O80" s="5"/>
    </row>
    <row r="81" spans="1:14" ht="15.75" thickBot="1">
      <c r="A81" s="31">
        <v>9830</v>
      </c>
      <c r="B81" s="32" t="s">
        <v>0</v>
      </c>
      <c r="C81" s="18"/>
      <c r="D81" s="19">
        <f aca="true" t="shared" si="32" ref="D81:K81">SUM(D77/240)*212</f>
        <v>38187.38333333333</v>
      </c>
      <c r="E81" s="20">
        <f t="shared" si="32"/>
        <v>40574.149999999994</v>
      </c>
      <c r="F81" s="20">
        <f t="shared" si="32"/>
        <v>42960.91666666667</v>
      </c>
      <c r="G81" s="20">
        <f t="shared" si="32"/>
        <v>45347.683333333334</v>
      </c>
      <c r="H81" s="19">
        <f t="shared" si="32"/>
        <v>47734.45</v>
      </c>
      <c r="I81" s="20">
        <f t="shared" si="32"/>
        <v>50916.21666666667</v>
      </c>
      <c r="J81" s="20">
        <f t="shared" si="32"/>
        <v>54098.86666666667</v>
      </c>
      <c r="K81" s="21">
        <f t="shared" si="32"/>
        <v>57281.51666666666</v>
      </c>
      <c r="L81" s="5"/>
      <c r="M81" s="6"/>
      <c r="N81" s="6"/>
    </row>
    <row r="82" spans="1:14" ht="15.75" thickBot="1">
      <c r="A82" s="33"/>
      <c r="B82" s="52" t="s">
        <v>14</v>
      </c>
      <c r="C82" s="28" t="s">
        <v>54</v>
      </c>
      <c r="D82" s="22"/>
      <c r="E82" s="22">
        <f aca="true" t="shared" si="33" ref="E82:K82">SUM(E81-D81)</f>
        <v>2386.766666666663</v>
      </c>
      <c r="F82" s="22">
        <f t="shared" si="33"/>
        <v>2386.7666666666773</v>
      </c>
      <c r="G82" s="22">
        <f t="shared" si="33"/>
        <v>2386.766666666663</v>
      </c>
      <c r="H82" s="22">
        <f t="shared" si="33"/>
        <v>2386.766666666663</v>
      </c>
      <c r="I82" s="22">
        <f t="shared" si="33"/>
        <v>3181.76666666667</v>
      </c>
      <c r="J82" s="22">
        <f t="shared" si="33"/>
        <v>3182.6500000000015</v>
      </c>
      <c r="K82" s="23">
        <f t="shared" si="33"/>
        <v>3182.649999999994</v>
      </c>
      <c r="L82" s="5"/>
      <c r="M82" s="6"/>
      <c r="N82" s="6"/>
    </row>
    <row r="83" spans="1:14" ht="15.75" thickBot="1">
      <c r="A83" s="34"/>
      <c r="B83" s="35"/>
      <c r="C83" s="29" t="s">
        <v>55</v>
      </c>
      <c r="D83" s="24"/>
      <c r="E83" s="25">
        <f aca="true" t="shared" si="34" ref="E83:K83">SUM(E81-D81)/D81*100</f>
        <v>6.2501445721819895</v>
      </c>
      <c r="F83" s="25">
        <f t="shared" si="34"/>
        <v>5.882481004942008</v>
      </c>
      <c r="G83" s="25">
        <f t="shared" si="34"/>
        <v>5.555669785134152</v>
      </c>
      <c r="H83" s="25">
        <f t="shared" si="34"/>
        <v>5.26326041646375</v>
      </c>
      <c r="I83" s="25">
        <f t="shared" si="34"/>
        <v>6.665556357445556</v>
      </c>
      <c r="J83" s="25">
        <f t="shared" si="34"/>
        <v>6.250759008344757</v>
      </c>
      <c r="K83" s="26">
        <f t="shared" si="34"/>
        <v>5.883025275945387</v>
      </c>
      <c r="L83" s="5"/>
      <c r="M83" s="6"/>
      <c r="N83" s="6"/>
    </row>
    <row r="84" spans="3:15" ht="15">
      <c r="C84" s="9"/>
      <c r="D84" s="6"/>
      <c r="E84" s="5"/>
      <c r="F84" s="5"/>
      <c r="G84" s="5"/>
      <c r="H84" s="5"/>
      <c r="I84" s="5"/>
      <c r="J84" s="5"/>
      <c r="K84" s="5"/>
      <c r="L84" s="5"/>
      <c r="M84" s="6"/>
      <c r="N84" s="6"/>
      <c r="O84" s="5"/>
    </row>
    <row r="85" spans="1:21" ht="15.75" thickBot="1">
      <c r="A85" s="38"/>
      <c r="B85" s="42" t="s">
        <v>6</v>
      </c>
      <c r="C85" s="38"/>
      <c r="D85" s="39"/>
      <c r="E85" s="40"/>
      <c r="F85" s="40"/>
      <c r="G85" s="40"/>
      <c r="H85" s="40"/>
      <c r="I85" s="40"/>
      <c r="J85" s="40"/>
      <c r="K85" s="40"/>
      <c r="L85" s="41"/>
      <c r="M85" s="40"/>
      <c r="N85" s="40"/>
      <c r="O85" s="40"/>
      <c r="P85" s="6"/>
      <c r="Q85" s="6"/>
      <c r="R85" s="6"/>
      <c r="S85" s="5"/>
      <c r="T85" s="8"/>
      <c r="U85" s="1"/>
    </row>
    <row r="86" spans="1:14" ht="15.75" thickBot="1">
      <c r="A86" s="2">
        <v>9648</v>
      </c>
      <c r="B86" t="s">
        <v>78</v>
      </c>
      <c r="C86" s="13">
        <v>8</v>
      </c>
      <c r="D86" s="14">
        <v>47580</v>
      </c>
      <c r="E86" s="6">
        <v>50553</v>
      </c>
      <c r="F86" s="6">
        <v>53528</v>
      </c>
      <c r="G86" s="6">
        <v>56501</v>
      </c>
      <c r="H86" s="14">
        <v>59475</v>
      </c>
      <c r="I86" s="6">
        <v>63440</v>
      </c>
      <c r="J86" s="6">
        <v>67405</v>
      </c>
      <c r="K86" s="14">
        <v>71370</v>
      </c>
      <c r="L86" s="5">
        <f>SUM(K86-D86)/D86*100</f>
        <v>50</v>
      </c>
      <c r="M86" s="6">
        <f>SUM(D86+K86)/2</f>
        <v>59475</v>
      </c>
      <c r="N86" s="6"/>
    </row>
    <row r="87" spans="1:14" ht="15">
      <c r="A87" s="2">
        <v>9624</v>
      </c>
      <c r="B87" t="s">
        <v>79</v>
      </c>
      <c r="C87" s="9" t="s">
        <v>54</v>
      </c>
      <c r="D87" s="6"/>
      <c r="E87" s="6">
        <f aca="true" t="shared" si="35" ref="E87:K87">SUM(E86-D86)</f>
        <v>2973</v>
      </c>
      <c r="F87" s="6">
        <f t="shared" si="35"/>
        <v>2975</v>
      </c>
      <c r="G87" s="6">
        <f t="shared" si="35"/>
        <v>2973</v>
      </c>
      <c r="H87" s="6">
        <f t="shared" si="35"/>
        <v>2974</v>
      </c>
      <c r="I87" s="6">
        <f t="shared" si="35"/>
        <v>3965</v>
      </c>
      <c r="J87" s="6">
        <f t="shared" si="35"/>
        <v>3965</v>
      </c>
      <c r="K87" s="6">
        <f t="shared" si="35"/>
        <v>3965</v>
      </c>
      <c r="L87" s="5"/>
      <c r="M87" s="6"/>
      <c r="N87" s="6">
        <f>AVERAGE(E87:K87)</f>
        <v>3398.5714285714284</v>
      </c>
    </row>
    <row r="88" spans="1:15" ht="15">
      <c r="A88" s="2">
        <v>9649</v>
      </c>
      <c r="B88" t="s">
        <v>80</v>
      </c>
      <c r="C88" s="9" t="s">
        <v>55</v>
      </c>
      <c r="D88" s="6"/>
      <c r="E88" s="5">
        <f aca="true" t="shared" si="36" ref="E88:K88">SUM(E86-D86)/D86*100</f>
        <v>6.248423707440101</v>
      </c>
      <c r="F88" s="5">
        <f t="shared" si="36"/>
        <v>5.884912863727178</v>
      </c>
      <c r="G88" s="5">
        <f t="shared" si="36"/>
        <v>5.5541025257809</v>
      </c>
      <c r="H88" s="5">
        <f t="shared" si="36"/>
        <v>5.263623652678714</v>
      </c>
      <c r="I88" s="5">
        <f t="shared" si="36"/>
        <v>6.666666666666667</v>
      </c>
      <c r="J88" s="5">
        <f t="shared" si="36"/>
        <v>6.25</v>
      </c>
      <c r="K88" s="5">
        <f t="shared" si="36"/>
        <v>5.88235294117647</v>
      </c>
      <c r="L88" s="5" t="s">
        <v>56</v>
      </c>
      <c r="M88" s="6"/>
      <c r="N88" s="6"/>
      <c r="O88" s="5">
        <f>AVERAGE(E88:K88)</f>
        <v>5.964297479638575</v>
      </c>
    </row>
    <row r="89" spans="3:15" ht="15.75" thickBot="1">
      <c r="C89" s="9"/>
      <c r="D89" s="6"/>
      <c r="E89" s="5"/>
      <c r="F89" s="5"/>
      <c r="G89" s="5"/>
      <c r="H89" s="5"/>
      <c r="I89" s="5"/>
      <c r="J89" s="5"/>
      <c r="K89" s="5"/>
      <c r="L89" s="5"/>
      <c r="M89" s="6"/>
      <c r="N89" s="6"/>
      <c r="O89" s="5"/>
    </row>
    <row r="90" spans="1:14" ht="15.75" thickBot="1">
      <c r="A90" s="31">
        <v>9832</v>
      </c>
      <c r="B90" s="32" t="s">
        <v>1</v>
      </c>
      <c r="C90" s="18"/>
      <c r="D90" s="19">
        <f aca="true" t="shared" si="37" ref="D90:K90">SUM(D86/240)*212</f>
        <v>42029</v>
      </c>
      <c r="E90" s="20">
        <f t="shared" si="37"/>
        <v>44655.149999999994</v>
      </c>
      <c r="F90" s="20">
        <f t="shared" si="37"/>
        <v>47283.066666666666</v>
      </c>
      <c r="G90" s="20">
        <f t="shared" si="37"/>
        <v>49909.21666666667</v>
      </c>
      <c r="H90" s="19">
        <f t="shared" si="37"/>
        <v>52536.25</v>
      </c>
      <c r="I90" s="20">
        <f t="shared" si="37"/>
        <v>56038.666666666664</v>
      </c>
      <c r="J90" s="20">
        <f t="shared" si="37"/>
        <v>59541.083333333336</v>
      </c>
      <c r="K90" s="21">
        <f t="shared" si="37"/>
        <v>63043.5</v>
      </c>
      <c r="L90" s="5"/>
      <c r="M90" s="6"/>
      <c r="N90" s="6"/>
    </row>
    <row r="91" spans="1:14" ht="15.75" thickBot="1">
      <c r="A91" s="33"/>
      <c r="B91" s="52" t="s">
        <v>15</v>
      </c>
      <c r="C91" s="28" t="s">
        <v>54</v>
      </c>
      <c r="D91" s="22"/>
      <c r="E91" s="22">
        <f aca="true" t="shared" si="38" ref="E91:K91">SUM(E90-D90)</f>
        <v>2626.149999999994</v>
      </c>
      <c r="F91" s="22">
        <f t="shared" si="38"/>
        <v>2627.9166666666715</v>
      </c>
      <c r="G91" s="22">
        <f t="shared" si="38"/>
        <v>2626.1500000000015</v>
      </c>
      <c r="H91" s="22">
        <f t="shared" si="38"/>
        <v>2627.033333333333</v>
      </c>
      <c r="I91" s="22">
        <f t="shared" si="38"/>
        <v>3502.4166666666642</v>
      </c>
      <c r="J91" s="22">
        <f t="shared" si="38"/>
        <v>3502.4166666666715</v>
      </c>
      <c r="K91" s="23">
        <f t="shared" si="38"/>
        <v>3502.4166666666642</v>
      </c>
      <c r="L91" s="5"/>
      <c r="M91" s="6"/>
      <c r="N91" s="6"/>
    </row>
    <row r="92" spans="1:14" ht="15.75" thickBot="1">
      <c r="A92" s="34"/>
      <c r="B92" s="35"/>
      <c r="C92" s="29" t="s">
        <v>55</v>
      </c>
      <c r="D92" s="24"/>
      <c r="E92" s="25">
        <f aca="true" t="shared" si="39" ref="E92:K92">SUM(E90-D90)/D90*100</f>
        <v>6.248423707440088</v>
      </c>
      <c r="F92" s="25">
        <f t="shared" si="39"/>
        <v>5.884912863727189</v>
      </c>
      <c r="G92" s="25">
        <f t="shared" si="39"/>
        <v>5.554102525780904</v>
      </c>
      <c r="H92" s="25">
        <f t="shared" si="39"/>
        <v>5.263623652678713</v>
      </c>
      <c r="I92" s="25">
        <f t="shared" si="39"/>
        <v>6.6666666666666625</v>
      </c>
      <c r="J92" s="25">
        <f t="shared" si="39"/>
        <v>6.250000000000008</v>
      </c>
      <c r="K92" s="26">
        <f t="shared" si="39"/>
        <v>5.882352941176467</v>
      </c>
      <c r="L92" s="5"/>
      <c r="M92" s="6"/>
      <c r="N92" s="6"/>
    </row>
    <row r="93" spans="1:14" ht="15">
      <c r="A93" s="36"/>
      <c r="B93" s="30"/>
      <c r="C93" s="28"/>
      <c r="D93" s="22"/>
      <c r="E93" s="37"/>
      <c r="F93" s="37"/>
      <c r="G93" s="37"/>
      <c r="H93" s="37"/>
      <c r="I93" s="37"/>
      <c r="J93" s="37"/>
      <c r="K93" s="37"/>
      <c r="L93" s="5"/>
      <c r="M93" s="6"/>
      <c r="N93" s="6"/>
    </row>
    <row r="94" spans="1:21" ht="15">
      <c r="A94" s="38"/>
      <c r="B94" s="42" t="s">
        <v>5</v>
      </c>
      <c r="C94" s="38"/>
      <c r="D94" s="39"/>
      <c r="E94" s="40"/>
      <c r="F94" s="40"/>
      <c r="G94" s="40"/>
      <c r="H94" s="40"/>
      <c r="I94" s="40"/>
      <c r="J94" s="40"/>
      <c r="K94" s="40"/>
      <c r="L94" s="41"/>
      <c r="M94" s="40"/>
      <c r="N94" s="40"/>
      <c r="O94" s="40"/>
      <c r="P94" s="6"/>
      <c r="Q94" s="6"/>
      <c r="R94" s="6"/>
      <c r="S94" s="5"/>
      <c r="T94" s="8"/>
      <c r="U94" s="1"/>
    </row>
    <row r="95" ht="15.75" thickBot="1"/>
    <row r="96" spans="1:14" ht="15.75" thickBot="1">
      <c r="A96" s="2">
        <v>9650</v>
      </c>
      <c r="B96" t="s">
        <v>81</v>
      </c>
      <c r="C96" s="13">
        <v>9</v>
      </c>
      <c r="D96" s="14">
        <v>51623</v>
      </c>
      <c r="E96" s="6">
        <v>54849</v>
      </c>
      <c r="F96" s="6">
        <v>58076</v>
      </c>
      <c r="G96" s="6">
        <v>61303</v>
      </c>
      <c r="H96" s="14">
        <v>64529</v>
      </c>
      <c r="I96" s="6">
        <v>68831</v>
      </c>
      <c r="J96" s="6">
        <v>73133</v>
      </c>
      <c r="K96" s="14">
        <v>77435</v>
      </c>
      <c r="L96" s="5">
        <f>SUM(K96-D96)/D96*100</f>
        <v>50.00096856052535</v>
      </c>
      <c r="M96" s="6">
        <f>SUM(D96+K96)/2</f>
        <v>64529</v>
      </c>
      <c r="N96" s="6"/>
    </row>
    <row r="97" spans="1:14" ht="15">
      <c r="A97" s="2">
        <v>9621</v>
      </c>
      <c r="B97" t="s">
        <v>82</v>
      </c>
      <c r="C97" s="9" t="s">
        <v>54</v>
      </c>
      <c r="D97" s="6"/>
      <c r="E97" s="6">
        <f aca="true" t="shared" si="40" ref="E97:K97">SUM(E96-D96)</f>
        <v>3226</v>
      </c>
      <c r="F97" s="6">
        <f t="shared" si="40"/>
        <v>3227</v>
      </c>
      <c r="G97" s="6">
        <f t="shared" si="40"/>
        <v>3227</v>
      </c>
      <c r="H97" s="6">
        <f t="shared" si="40"/>
        <v>3226</v>
      </c>
      <c r="I97" s="6">
        <f t="shared" si="40"/>
        <v>4302</v>
      </c>
      <c r="J97" s="6">
        <f t="shared" si="40"/>
        <v>4302</v>
      </c>
      <c r="K97" s="6">
        <f t="shared" si="40"/>
        <v>4302</v>
      </c>
      <c r="L97" s="5"/>
      <c r="M97" s="6"/>
      <c r="N97" s="6">
        <f>AVERAGE(E97:K97)</f>
        <v>3687.4285714285716</v>
      </c>
    </row>
    <row r="98" spans="1:15" ht="15">
      <c r="A98" s="2">
        <v>9652</v>
      </c>
      <c r="B98" t="s">
        <v>83</v>
      </c>
      <c r="C98" s="9" t="s">
        <v>55</v>
      </c>
      <c r="D98" s="6"/>
      <c r="E98" s="5">
        <f aca="true" t="shared" si="41" ref="E98:K98">SUM(E96-D96)/D96*100</f>
        <v>6.2491525095403215</v>
      </c>
      <c r="F98" s="5">
        <f t="shared" si="41"/>
        <v>5.883425404291783</v>
      </c>
      <c r="G98" s="5">
        <f t="shared" si="41"/>
        <v>5.556512156484606</v>
      </c>
      <c r="H98" s="5">
        <f t="shared" si="41"/>
        <v>5.262385201376768</v>
      </c>
      <c r="I98" s="5">
        <f t="shared" si="41"/>
        <v>6.6667699793891115</v>
      </c>
      <c r="J98" s="5">
        <f t="shared" si="41"/>
        <v>6.250090802109515</v>
      </c>
      <c r="K98" s="5">
        <f t="shared" si="41"/>
        <v>5.882433374810278</v>
      </c>
      <c r="L98" s="5" t="s">
        <v>56</v>
      </c>
      <c r="M98" s="6"/>
      <c r="N98" s="6"/>
      <c r="O98" s="5">
        <f>AVERAGE(E98:K98)</f>
        <v>5.964395632571768</v>
      </c>
    </row>
    <row r="99" spans="1:15" ht="15">
      <c r="A99" s="2">
        <v>9670</v>
      </c>
      <c r="B99" t="s">
        <v>107</v>
      </c>
      <c r="C99" s="9"/>
      <c r="D99" s="6"/>
      <c r="E99" s="5"/>
      <c r="F99" s="5"/>
      <c r="G99" s="5"/>
      <c r="H99" s="5"/>
      <c r="I99" s="5"/>
      <c r="J99" s="5"/>
      <c r="K99" s="5"/>
      <c r="L99" s="5"/>
      <c r="M99" s="6"/>
      <c r="N99" s="6"/>
      <c r="O99" s="5"/>
    </row>
    <row r="100" spans="3:15" ht="15.75" thickBot="1">
      <c r="C100" s="9"/>
      <c r="D100" s="6"/>
      <c r="E100" s="5"/>
      <c r="F100" s="5"/>
      <c r="G100" s="5"/>
      <c r="H100" s="5"/>
      <c r="I100" s="5"/>
      <c r="J100" s="5"/>
      <c r="K100" s="5"/>
      <c r="L100" s="5"/>
      <c r="M100" s="6"/>
      <c r="N100" s="6"/>
      <c r="O100" s="5"/>
    </row>
    <row r="101" spans="1:14" ht="15.75" thickBot="1">
      <c r="A101" s="31">
        <v>9834</v>
      </c>
      <c r="B101" s="32" t="s">
        <v>108</v>
      </c>
      <c r="C101" s="18"/>
      <c r="D101" s="19">
        <f aca="true" t="shared" si="42" ref="D101:K101">SUM(D96/240)*212</f>
        <v>45600.316666666666</v>
      </c>
      <c r="E101" s="20">
        <f t="shared" si="42"/>
        <v>48449.95</v>
      </c>
      <c r="F101" s="20">
        <f t="shared" si="42"/>
        <v>51300.46666666667</v>
      </c>
      <c r="G101" s="20">
        <f t="shared" si="42"/>
        <v>54150.98333333334</v>
      </c>
      <c r="H101" s="19">
        <f t="shared" si="42"/>
        <v>57000.61666666667</v>
      </c>
      <c r="I101" s="20">
        <f t="shared" si="42"/>
        <v>60800.71666666667</v>
      </c>
      <c r="J101" s="20">
        <f t="shared" si="42"/>
        <v>64600.81666666667</v>
      </c>
      <c r="K101" s="21">
        <f t="shared" si="42"/>
        <v>68400.91666666666</v>
      </c>
      <c r="L101" s="5"/>
      <c r="M101" s="6"/>
      <c r="N101" s="6"/>
    </row>
    <row r="102" spans="1:14" ht="15.75" thickBot="1">
      <c r="A102" s="33"/>
      <c r="B102" s="52" t="s">
        <v>16</v>
      </c>
      <c r="C102" s="28" t="s">
        <v>54</v>
      </c>
      <c r="D102" s="22"/>
      <c r="E102" s="22">
        <f aca="true" t="shared" si="43" ref="E102:K102">SUM(E101-D101)</f>
        <v>2849.6333333333314</v>
      </c>
      <c r="F102" s="22">
        <f t="shared" si="43"/>
        <v>2850.51666666667</v>
      </c>
      <c r="G102" s="22">
        <f t="shared" si="43"/>
        <v>2850.51666666667</v>
      </c>
      <c r="H102" s="22">
        <f t="shared" si="43"/>
        <v>2849.6333333333314</v>
      </c>
      <c r="I102" s="22">
        <f t="shared" si="43"/>
        <v>3800.0999999999985</v>
      </c>
      <c r="J102" s="22">
        <f t="shared" si="43"/>
        <v>3800.100000000006</v>
      </c>
      <c r="K102" s="23">
        <f t="shared" si="43"/>
        <v>3800.099999999984</v>
      </c>
      <c r="L102" s="5"/>
      <c r="M102" s="6"/>
      <c r="N102" s="6"/>
    </row>
    <row r="103" spans="1:14" ht="15.75" thickBot="1">
      <c r="A103" s="34"/>
      <c r="B103" s="35"/>
      <c r="C103" s="29" t="s">
        <v>55</v>
      </c>
      <c r="D103" s="24"/>
      <c r="E103" s="25">
        <f aca="true" t="shared" si="44" ref="E103:K103">SUM(E101-D101)/D101*100</f>
        <v>6.249152509540317</v>
      </c>
      <c r="F103" s="25">
        <f t="shared" si="44"/>
        <v>5.88342540429179</v>
      </c>
      <c r="G103" s="25">
        <f t="shared" si="44"/>
        <v>5.556512156484613</v>
      </c>
      <c r="H103" s="25">
        <f t="shared" si="44"/>
        <v>5.262385201376764</v>
      </c>
      <c r="I103" s="25">
        <f t="shared" si="44"/>
        <v>6.666769979389109</v>
      </c>
      <c r="J103" s="25">
        <f t="shared" si="44"/>
        <v>6.250090802109525</v>
      </c>
      <c r="K103" s="26">
        <f t="shared" si="44"/>
        <v>5.882433374810252</v>
      </c>
      <c r="L103" s="5"/>
      <c r="M103" s="6"/>
      <c r="N103" s="6"/>
    </row>
    <row r="104" spans="1:14" ht="15">
      <c r="A104" s="36"/>
      <c r="B104" s="30"/>
      <c r="C104" s="28"/>
      <c r="D104" s="22"/>
      <c r="E104" s="37"/>
      <c r="F104" s="37"/>
      <c r="G104" s="37"/>
      <c r="H104" s="37"/>
      <c r="I104" s="37"/>
      <c r="J104" s="37"/>
      <c r="K104" s="37"/>
      <c r="L104" s="5"/>
      <c r="M104" s="6"/>
      <c r="N104" s="6"/>
    </row>
    <row r="105" spans="1:21" ht="15.75" thickBot="1">
      <c r="A105" s="38"/>
      <c r="B105" s="42" t="s">
        <v>18</v>
      </c>
      <c r="C105" s="38"/>
      <c r="D105" s="39"/>
      <c r="E105" s="40"/>
      <c r="F105" s="40"/>
      <c r="G105" s="40"/>
      <c r="H105" s="40"/>
      <c r="I105" s="40"/>
      <c r="J105" s="40"/>
      <c r="K105" s="40"/>
      <c r="L105" s="41"/>
      <c r="M105" s="40"/>
      <c r="N105" s="40"/>
      <c r="O105" s="40"/>
      <c r="P105" s="6"/>
      <c r="Q105" s="6"/>
      <c r="R105" s="6"/>
      <c r="S105" s="5"/>
      <c r="T105" s="8"/>
      <c r="U105" s="1"/>
    </row>
    <row r="106" spans="1:14" ht="15.75" thickBot="1">
      <c r="A106" s="2">
        <v>9653</v>
      </c>
      <c r="B106" t="s">
        <v>88</v>
      </c>
      <c r="C106" s="13">
        <v>10</v>
      </c>
      <c r="D106" s="14">
        <v>62675</v>
      </c>
      <c r="E106" s="6">
        <v>66592</v>
      </c>
      <c r="F106" s="6">
        <v>70510</v>
      </c>
      <c r="G106" s="6">
        <v>74426</v>
      </c>
      <c r="H106" s="14">
        <v>78344</v>
      </c>
      <c r="I106" s="6">
        <v>83567</v>
      </c>
      <c r="J106" s="6">
        <v>88790</v>
      </c>
      <c r="K106" s="14">
        <v>94012</v>
      </c>
      <c r="L106" s="5">
        <f>SUM(K106-D106)/D106*100</f>
        <v>49.99920223374551</v>
      </c>
      <c r="M106" s="6">
        <f>SUM(D106+K106)/2</f>
        <v>78343.5</v>
      </c>
      <c r="N106" s="6"/>
    </row>
    <row r="107" spans="1:14" ht="15">
      <c r="A107" s="2">
        <v>9654</v>
      </c>
      <c r="B107" t="s">
        <v>89</v>
      </c>
      <c r="C107" s="9" t="s">
        <v>54</v>
      </c>
      <c r="D107" s="6"/>
      <c r="E107" s="6">
        <f aca="true" t="shared" si="45" ref="E107:K107">SUM(E106-D106)</f>
        <v>3917</v>
      </c>
      <c r="F107" s="6">
        <f t="shared" si="45"/>
        <v>3918</v>
      </c>
      <c r="G107" s="6">
        <f t="shared" si="45"/>
        <v>3916</v>
      </c>
      <c r="H107" s="6">
        <f t="shared" si="45"/>
        <v>3918</v>
      </c>
      <c r="I107" s="6">
        <f t="shared" si="45"/>
        <v>5223</v>
      </c>
      <c r="J107" s="6">
        <f t="shared" si="45"/>
        <v>5223</v>
      </c>
      <c r="K107" s="6">
        <f t="shared" si="45"/>
        <v>5222</v>
      </c>
      <c r="L107" s="6"/>
      <c r="M107" s="6"/>
      <c r="N107" s="6">
        <f>AVERAGE(E107:K107)</f>
        <v>4476.714285714285</v>
      </c>
    </row>
    <row r="108" spans="1:15" ht="15">
      <c r="A108" s="2" t="s">
        <v>56</v>
      </c>
      <c r="B108" t="s">
        <v>56</v>
      </c>
      <c r="C108" s="9" t="s">
        <v>55</v>
      </c>
      <c r="D108" s="6"/>
      <c r="E108" s="5">
        <f aca="true" t="shared" si="46" ref="E108:K108">SUM(E106-D106)/D106*100</f>
        <v>6.249700837654567</v>
      </c>
      <c r="F108" s="5">
        <f t="shared" si="46"/>
        <v>5.88358962037482</v>
      </c>
      <c r="G108" s="5">
        <f t="shared" si="46"/>
        <v>5.553822152886116</v>
      </c>
      <c r="H108" s="5">
        <f t="shared" si="46"/>
        <v>5.264289361244726</v>
      </c>
      <c r="I108" s="5">
        <f t="shared" si="46"/>
        <v>6.66675176146227</v>
      </c>
      <c r="J108" s="5">
        <f t="shared" si="46"/>
        <v>6.250074790288032</v>
      </c>
      <c r="K108" s="5">
        <f t="shared" si="46"/>
        <v>5.881292938393963</v>
      </c>
      <c r="L108" s="6"/>
      <c r="M108" s="6"/>
      <c r="N108" s="6"/>
      <c r="O108" s="5">
        <f>AVERAGE(E108:K108)</f>
        <v>5.964217351757784</v>
      </c>
    </row>
    <row r="109" ht="15.75" thickBot="1">
      <c r="C109" s="2"/>
    </row>
    <row r="110" spans="1:15" s="43" customFormat="1" ht="24" thickBot="1">
      <c r="A110" s="47" t="s">
        <v>95</v>
      </c>
      <c r="B110" s="48"/>
      <c r="C110" s="44"/>
      <c r="D110" s="45"/>
      <c r="E110" s="46"/>
      <c r="F110" s="46"/>
      <c r="G110" s="46"/>
      <c r="H110" s="46"/>
      <c r="I110" s="46"/>
      <c r="J110" s="46"/>
      <c r="K110" s="46"/>
      <c r="L110" s="46"/>
      <c r="M110" s="45"/>
      <c r="N110" s="45"/>
      <c r="O110" s="46"/>
    </row>
    <row r="111" spans="1:21" ht="15.75" thickBot="1">
      <c r="A111" s="38"/>
      <c r="B111" s="42" t="s">
        <v>20</v>
      </c>
      <c r="C111" s="38"/>
      <c r="D111" s="39"/>
      <c r="E111" s="40"/>
      <c r="F111" s="40"/>
      <c r="G111" s="40"/>
      <c r="H111" s="40"/>
      <c r="I111" s="40"/>
      <c r="J111" s="40"/>
      <c r="K111" s="40"/>
      <c r="L111" s="41"/>
      <c r="M111" s="40"/>
      <c r="N111" s="40"/>
      <c r="O111" s="40"/>
      <c r="P111" s="6"/>
      <c r="Q111" s="6"/>
      <c r="R111" s="6"/>
      <c r="S111" s="5"/>
      <c r="T111" s="8"/>
      <c r="U111" s="1"/>
    </row>
    <row r="112" spans="1:14" ht="15.75" thickBot="1">
      <c r="A112" s="2">
        <v>9647</v>
      </c>
      <c r="B112" t="s">
        <v>99</v>
      </c>
      <c r="C112" s="13">
        <v>11</v>
      </c>
      <c r="D112" s="14">
        <v>45214</v>
      </c>
      <c r="E112" s="6">
        <f>SUM(H112-D112)/4+D112</f>
        <v>48039.75</v>
      </c>
      <c r="F112" s="6">
        <f>SUM(H112-E112)/3+E112</f>
        <v>50865.5</v>
      </c>
      <c r="G112" s="6">
        <f>SUM(H112-F112)/2+F112</f>
        <v>53691.25</v>
      </c>
      <c r="H112" s="14">
        <v>56517</v>
      </c>
      <c r="I112" s="6">
        <f>SUM(K112-H112)/3+H112</f>
        <v>60285</v>
      </c>
      <c r="J112" s="6">
        <f>SUM(K112-I112)/2+I112</f>
        <v>64053</v>
      </c>
      <c r="K112" s="14">
        <v>67821</v>
      </c>
      <c r="L112" s="5">
        <f>SUM(K112-D112)/D112*100</f>
        <v>50</v>
      </c>
      <c r="M112" s="6">
        <f>SUM(D112+K112)/2</f>
        <v>56517.5</v>
      </c>
      <c r="N112" s="6"/>
    </row>
    <row r="113" spans="1:14" ht="15">
      <c r="A113" s="2" t="s">
        <v>56</v>
      </c>
      <c r="B113" t="s">
        <v>56</v>
      </c>
      <c r="C113" s="9" t="s">
        <v>54</v>
      </c>
      <c r="D113" s="6"/>
      <c r="E113" s="6">
        <f aca="true" t="shared" si="47" ref="E113:K113">SUM(E112-D112)</f>
        <v>2825.75</v>
      </c>
      <c r="F113" s="6">
        <f t="shared" si="47"/>
        <v>2825.75</v>
      </c>
      <c r="G113" s="6">
        <f t="shared" si="47"/>
        <v>2825.75</v>
      </c>
      <c r="H113" s="6">
        <f t="shared" si="47"/>
        <v>2825.75</v>
      </c>
      <c r="I113" s="6">
        <f t="shared" si="47"/>
        <v>3768</v>
      </c>
      <c r="J113" s="6">
        <f t="shared" si="47"/>
        <v>3768</v>
      </c>
      <c r="K113" s="6">
        <f t="shared" si="47"/>
        <v>3768</v>
      </c>
      <c r="L113" s="5"/>
      <c r="M113" s="6"/>
      <c r="N113" s="6">
        <f>AVERAGE(E113:K113)</f>
        <v>3229.5714285714284</v>
      </c>
    </row>
    <row r="114" spans="1:15" ht="15">
      <c r="A114" s="2" t="s">
        <v>56</v>
      </c>
      <c r="B114" t="s">
        <v>56</v>
      </c>
      <c r="C114" s="9" t="s">
        <v>55</v>
      </c>
      <c r="D114" s="6"/>
      <c r="E114" s="5">
        <f aca="true" t="shared" si="48" ref="E114:K114">SUM(E112-D112)/D112*100</f>
        <v>6.249723536957579</v>
      </c>
      <c r="F114" s="5">
        <f t="shared" si="48"/>
        <v>5.882108045941122</v>
      </c>
      <c r="G114" s="5">
        <f t="shared" si="48"/>
        <v>5.555337114547188</v>
      </c>
      <c r="H114" s="5">
        <f t="shared" si="48"/>
        <v>5.262961842013363</v>
      </c>
      <c r="I114" s="5">
        <f t="shared" si="48"/>
        <v>6.667020542491639</v>
      </c>
      <c r="J114" s="5">
        <f t="shared" si="48"/>
        <v>6.250311022642448</v>
      </c>
      <c r="K114" s="5">
        <f t="shared" si="48"/>
        <v>5.882628448316239</v>
      </c>
      <c r="L114" s="5" t="s">
        <v>56</v>
      </c>
      <c r="M114" s="6"/>
      <c r="N114" s="6"/>
      <c r="O114" s="5">
        <f>AVERAGE(E114:K114)</f>
        <v>5.964298650415654</v>
      </c>
    </row>
    <row r="115" spans="1:15" ht="15">
      <c r="A115" s="2" t="s">
        <v>56</v>
      </c>
      <c r="B115" t="s">
        <v>56</v>
      </c>
      <c r="C115" s="9"/>
      <c r="D115" s="6"/>
      <c r="E115" s="5"/>
      <c r="F115" s="5"/>
      <c r="G115" s="5"/>
      <c r="H115" s="5"/>
      <c r="I115" s="5"/>
      <c r="J115" s="5"/>
      <c r="K115" s="5"/>
      <c r="L115" s="5"/>
      <c r="M115" s="6"/>
      <c r="N115" s="6"/>
      <c r="O115" s="5"/>
    </row>
    <row r="116" spans="1:21" ht="15.75" thickBot="1">
      <c r="A116" s="38"/>
      <c r="B116" s="42" t="s">
        <v>19</v>
      </c>
      <c r="C116" s="38"/>
      <c r="D116" s="39"/>
      <c r="E116" s="40"/>
      <c r="F116" s="40"/>
      <c r="G116" s="40"/>
      <c r="H116" s="40"/>
      <c r="I116" s="40"/>
      <c r="J116" s="40"/>
      <c r="K116" s="40"/>
      <c r="L116" s="41"/>
      <c r="M116" s="40"/>
      <c r="N116" s="40"/>
      <c r="O116" s="40"/>
      <c r="P116" s="6"/>
      <c r="Q116" s="6"/>
      <c r="R116" s="6"/>
      <c r="S116" s="5"/>
      <c r="T116" s="8"/>
      <c r="U116" s="1"/>
    </row>
    <row r="117" spans="1:14" ht="15.75" thickBot="1">
      <c r="A117" s="2">
        <v>9659</v>
      </c>
      <c r="B117" t="s">
        <v>84</v>
      </c>
      <c r="C117" s="13">
        <v>12</v>
      </c>
      <c r="D117" s="14">
        <v>53240</v>
      </c>
      <c r="E117" s="6">
        <v>56567</v>
      </c>
      <c r="F117" s="6">
        <v>59895</v>
      </c>
      <c r="G117" s="6">
        <v>63223</v>
      </c>
      <c r="H117" s="14">
        <v>66550</v>
      </c>
      <c r="I117" s="6">
        <v>70987</v>
      </c>
      <c r="J117" s="6">
        <v>75423</v>
      </c>
      <c r="K117" s="14">
        <v>79860</v>
      </c>
      <c r="L117" s="5">
        <f>SUM(K117-D117)/D117*100</f>
        <v>50</v>
      </c>
      <c r="M117" s="6">
        <f>SUM(D117+K117)/2</f>
        <v>66550</v>
      </c>
      <c r="N117" s="6"/>
    </row>
    <row r="118" spans="1:14" ht="15">
      <c r="A118" s="2">
        <v>9680</v>
      </c>
      <c r="B118" t="s">
        <v>102</v>
      </c>
      <c r="C118" s="9" t="s">
        <v>54</v>
      </c>
      <c r="D118" s="6"/>
      <c r="E118" s="6">
        <f aca="true" t="shared" si="49" ref="E118:K118">SUM(E117-D117)</f>
        <v>3327</v>
      </c>
      <c r="F118" s="6">
        <f t="shared" si="49"/>
        <v>3328</v>
      </c>
      <c r="G118" s="6">
        <f t="shared" si="49"/>
        <v>3328</v>
      </c>
      <c r="H118" s="6">
        <f t="shared" si="49"/>
        <v>3327</v>
      </c>
      <c r="I118" s="6">
        <f t="shared" si="49"/>
        <v>4437</v>
      </c>
      <c r="J118" s="6">
        <f t="shared" si="49"/>
        <v>4436</v>
      </c>
      <c r="K118" s="6">
        <f t="shared" si="49"/>
        <v>4437</v>
      </c>
      <c r="L118" s="5"/>
      <c r="M118" s="6"/>
      <c r="N118" s="6">
        <f>AVERAGE(E118:K118)</f>
        <v>3802.8571428571427</v>
      </c>
    </row>
    <row r="119" spans="1:15" ht="15">
      <c r="A119" s="2" t="s">
        <v>56</v>
      </c>
      <c r="B119" t="s">
        <v>56</v>
      </c>
      <c r="C119" s="9" t="s">
        <v>55</v>
      </c>
      <c r="D119" s="6"/>
      <c r="E119" s="5">
        <f aca="true" t="shared" si="50" ref="E119:K119">SUM(E117-D117)/D117*100</f>
        <v>6.249060856498874</v>
      </c>
      <c r="F119" s="5">
        <f t="shared" si="50"/>
        <v>5.883288843318542</v>
      </c>
      <c r="G119" s="5">
        <f t="shared" si="50"/>
        <v>5.55639034977878</v>
      </c>
      <c r="H119" s="5">
        <f t="shared" si="50"/>
        <v>5.262325419546684</v>
      </c>
      <c r="I119" s="5">
        <f t="shared" si="50"/>
        <v>6.667167543200601</v>
      </c>
      <c r="J119" s="5">
        <f t="shared" si="50"/>
        <v>6.249031512812206</v>
      </c>
      <c r="K119" s="5">
        <f t="shared" si="50"/>
        <v>5.882820890179389</v>
      </c>
      <c r="L119" s="5" t="s">
        <v>56</v>
      </c>
      <c r="M119" s="6"/>
      <c r="N119" s="6"/>
      <c r="O119" s="5">
        <f>AVERAGE(E119:K119)</f>
        <v>5.96429791647644</v>
      </c>
    </row>
    <row r="120" spans="3:15" ht="15">
      <c r="C120" s="9"/>
      <c r="D120" s="6"/>
      <c r="E120" s="5"/>
      <c r="F120" s="5"/>
      <c r="G120" s="5"/>
      <c r="H120" s="5"/>
      <c r="I120" s="5"/>
      <c r="J120" s="5"/>
      <c r="K120" s="5"/>
      <c r="L120" s="5"/>
      <c r="M120" s="6"/>
      <c r="N120" s="6"/>
      <c r="O120" s="5"/>
    </row>
    <row r="121" spans="1:21" ht="15.75" thickBot="1">
      <c r="A121" s="38"/>
      <c r="B121" s="42" t="s">
        <v>21</v>
      </c>
      <c r="C121" s="38"/>
      <c r="D121" s="39"/>
      <c r="E121" s="40"/>
      <c r="F121" s="40"/>
      <c r="G121" s="40"/>
      <c r="H121" s="40"/>
      <c r="I121" s="40"/>
      <c r="J121" s="40"/>
      <c r="K121" s="40"/>
      <c r="L121" s="41"/>
      <c r="M121" s="40"/>
      <c r="N121" s="40"/>
      <c r="O121" s="40"/>
      <c r="P121" s="6"/>
      <c r="Q121" s="6"/>
      <c r="R121" s="6"/>
      <c r="S121" s="5"/>
      <c r="T121" s="8"/>
      <c r="U121" s="1"/>
    </row>
    <row r="122" spans="1:14" ht="15.75" thickBot="1">
      <c r="A122" s="2">
        <v>9661</v>
      </c>
      <c r="B122" t="s">
        <v>85</v>
      </c>
      <c r="C122" s="13">
        <v>13</v>
      </c>
      <c r="D122" s="14">
        <v>62675</v>
      </c>
      <c r="E122" s="6">
        <v>66592</v>
      </c>
      <c r="F122" s="6">
        <v>70510</v>
      </c>
      <c r="G122" s="6">
        <v>74426</v>
      </c>
      <c r="H122" s="14">
        <v>78344</v>
      </c>
      <c r="I122" s="6">
        <v>83567</v>
      </c>
      <c r="J122" s="6">
        <v>88790</v>
      </c>
      <c r="K122" s="14">
        <v>94012</v>
      </c>
      <c r="L122" s="5">
        <f>SUM(K122-D122)/D122*100</f>
        <v>49.99920223374551</v>
      </c>
      <c r="M122" s="6">
        <f>SUM(D122+K122)/2</f>
        <v>78343.5</v>
      </c>
      <c r="N122" s="6"/>
    </row>
    <row r="123" spans="1:14" ht="15">
      <c r="A123" s="2">
        <v>9656</v>
      </c>
      <c r="B123" t="s">
        <v>86</v>
      </c>
      <c r="C123" s="9" t="s">
        <v>54</v>
      </c>
      <c r="D123" s="6"/>
      <c r="E123" s="6">
        <f aca="true" t="shared" si="51" ref="E123:K123">SUM(E122-D122)</f>
        <v>3917</v>
      </c>
      <c r="F123" s="6">
        <f t="shared" si="51"/>
        <v>3918</v>
      </c>
      <c r="G123" s="6">
        <f t="shared" si="51"/>
        <v>3916</v>
      </c>
      <c r="H123" s="6">
        <f t="shared" si="51"/>
        <v>3918</v>
      </c>
      <c r="I123" s="6">
        <f t="shared" si="51"/>
        <v>5223</v>
      </c>
      <c r="J123" s="6">
        <f t="shared" si="51"/>
        <v>5223</v>
      </c>
      <c r="K123" s="6">
        <f t="shared" si="51"/>
        <v>5222</v>
      </c>
      <c r="L123" s="6"/>
      <c r="M123" s="6"/>
      <c r="N123" s="6">
        <f>AVERAGE(E123:K123)</f>
        <v>4476.714285714285</v>
      </c>
    </row>
    <row r="124" spans="1:15" ht="15">
      <c r="A124" s="2">
        <v>9658</v>
      </c>
      <c r="B124" t="s">
        <v>87</v>
      </c>
      <c r="C124" s="9" t="s">
        <v>55</v>
      </c>
      <c r="D124" s="6"/>
      <c r="E124" s="5">
        <f aca="true" t="shared" si="52" ref="E124:K124">SUM(E122-D122)/D122*100</f>
        <v>6.249700837654567</v>
      </c>
      <c r="F124" s="5">
        <f t="shared" si="52"/>
        <v>5.88358962037482</v>
      </c>
      <c r="G124" s="5">
        <f t="shared" si="52"/>
        <v>5.553822152886116</v>
      </c>
      <c r="H124" s="5">
        <f t="shared" si="52"/>
        <v>5.264289361244726</v>
      </c>
      <c r="I124" s="5">
        <f t="shared" si="52"/>
        <v>6.66675176146227</v>
      </c>
      <c r="J124" s="5">
        <f t="shared" si="52"/>
        <v>6.250074790288032</v>
      </c>
      <c r="K124" s="5">
        <f t="shared" si="52"/>
        <v>5.881292938393963</v>
      </c>
      <c r="L124" s="6"/>
      <c r="M124" s="6"/>
      <c r="N124" s="6"/>
      <c r="O124" s="5">
        <f>AVERAGE(E124:K124)</f>
        <v>5.964217351757784</v>
      </c>
    </row>
    <row r="125" spans="1:3" ht="15">
      <c r="A125" s="2">
        <v>9730</v>
      </c>
      <c r="B125" t="s">
        <v>28</v>
      </c>
      <c r="C125" s="2"/>
    </row>
    <row r="126" spans="1:3" ht="15">
      <c r="A126" s="2">
        <v>9734</v>
      </c>
      <c r="B126" t="s">
        <v>29</v>
      </c>
      <c r="C126" s="2"/>
    </row>
    <row r="127" spans="1:3" ht="15">
      <c r="A127" s="2">
        <v>9738</v>
      </c>
      <c r="B127" t="s">
        <v>30</v>
      </c>
      <c r="C127" s="2"/>
    </row>
    <row r="128" ht="15">
      <c r="C128" s="2"/>
    </row>
    <row r="129" spans="1:21" ht="15.75" thickBot="1">
      <c r="A129" s="38"/>
      <c r="B129" s="42" t="s">
        <v>22</v>
      </c>
      <c r="C129" s="38"/>
      <c r="D129" s="39"/>
      <c r="E129" s="40"/>
      <c r="F129" s="40"/>
      <c r="G129" s="40"/>
      <c r="H129" s="40"/>
      <c r="I129" s="40"/>
      <c r="J129" s="40"/>
      <c r="K129" s="40"/>
      <c r="L129" s="41"/>
      <c r="M129" s="40"/>
      <c r="N129" s="40"/>
      <c r="O129" s="40"/>
      <c r="P129" s="6"/>
      <c r="Q129" s="6"/>
      <c r="R129" s="6"/>
      <c r="S129" s="5"/>
      <c r="T129" s="8"/>
      <c r="U129" s="1"/>
    </row>
    <row r="130" spans="1:14" ht="15.75" thickBot="1">
      <c r="A130" s="2">
        <v>9657</v>
      </c>
      <c r="B130" t="s">
        <v>90</v>
      </c>
      <c r="C130" s="13">
        <v>14</v>
      </c>
      <c r="D130" s="14">
        <v>69974</v>
      </c>
      <c r="E130" s="6">
        <f>SUM(H130-D130)/4+D130</f>
        <v>74347.5</v>
      </c>
      <c r="F130" s="6">
        <f>SUM(H130-E130)/3+E130</f>
        <v>78721</v>
      </c>
      <c r="G130" s="6">
        <f>SUM(H130-F130)/2+F130</f>
        <v>83094.5</v>
      </c>
      <c r="H130" s="14">
        <v>87468</v>
      </c>
      <c r="I130" s="6">
        <f>SUM(K130-H130)/3+H130</f>
        <v>93299.33333333333</v>
      </c>
      <c r="J130" s="6">
        <f>SUM(K130-I130)/2+I130</f>
        <v>99130.66666666666</v>
      </c>
      <c r="K130" s="14">
        <v>104962</v>
      </c>
      <c r="L130" s="5">
        <f>SUM(K130-D130)/D130*100</f>
        <v>50.00142910223797</v>
      </c>
      <c r="M130" s="6">
        <f>SUM(D130+K130)/2</f>
        <v>87468</v>
      </c>
      <c r="N130" s="6"/>
    </row>
    <row r="131" spans="1:14" ht="15">
      <c r="A131" s="2">
        <v>9655</v>
      </c>
      <c r="B131" t="s">
        <v>26</v>
      </c>
      <c r="C131" s="9" t="s">
        <v>54</v>
      </c>
      <c r="D131" s="6"/>
      <c r="E131" s="6">
        <f aca="true" t="shared" si="53" ref="E131:K131">SUM(E130-D130)</f>
        <v>4373.5</v>
      </c>
      <c r="F131" s="6">
        <f t="shared" si="53"/>
        <v>4373.5</v>
      </c>
      <c r="G131" s="6">
        <f t="shared" si="53"/>
        <v>4373.5</v>
      </c>
      <c r="H131" s="6">
        <f t="shared" si="53"/>
        <v>4373.5</v>
      </c>
      <c r="I131" s="6">
        <f t="shared" si="53"/>
        <v>5831.3333333333285</v>
      </c>
      <c r="J131" s="6">
        <f t="shared" si="53"/>
        <v>5831.3333333333285</v>
      </c>
      <c r="K131" s="6">
        <f t="shared" si="53"/>
        <v>5831.333333333343</v>
      </c>
      <c r="N131" s="6">
        <f>AVERAGE(E131:K131)</f>
        <v>4998.285714285715</v>
      </c>
    </row>
    <row r="132" spans="1:15" ht="15.75" thickBot="1">
      <c r="A132" s="2">
        <v>9660</v>
      </c>
      <c r="B132" t="s">
        <v>25</v>
      </c>
      <c r="C132" s="9" t="s">
        <v>55</v>
      </c>
      <c r="D132" s="6"/>
      <c r="E132" s="5">
        <f aca="true" t="shared" si="54" ref="E132:K132">SUM(E130-D130)/D130*100</f>
        <v>6.250178637779746</v>
      </c>
      <c r="F132" s="5">
        <f t="shared" si="54"/>
        <v>5.882511180604593</v>
      </c>
      <c r="G132" s="5">
        <f t="shared" si="54"/>
        <v>5.5556967010073555</v>
      </c>
      <c r="H132" s="5">
        <f t="shared" si="54"/>
        <v>5.263284573587903</v>
      </c>
      <c r="I132" s="5">
        <f t="shared" si="54"/>
        <v>6.666819103367322</v>
      </c>
      <c r="J132" s="5">
        <f t="shared" si="54"/>
        <v>6.250133977377469</v>
      </c>
      <c r="K132" s="5">
        <f t="shared" si="54"/>
        <v>5.882471619949437</v>
      </c>
      <c r="O132" s="5">
        <f>AVERAGE(E132:K132)</f>
        <v>5.964442256239117</v>
      </c>
    </row>
    <row r="133" spans="1:14" ht="15.75" thickBot="1">
      <c r="A133" s="2">
        <v>9860</v>
      </c>
      <c r="B133" t="s">
        <v>24</v>
      </c>
      <c r="C133" s="2"/>
      <c r="L133" s="17"/>
      <c r="M133" s="16" t="s">
        <v>103</v>
      </c>
      <c r="N133" s="15">
        <f>AVERAGE(N12:N132)</f>
        <v>3208.64693877551</v>
      </c>
    </row>
    <row r="134" spans="1:3" ht="15">
      <c r="A134" s="2">
        <v>9674</v>
      </c>
      <c r="B134" t="s">
        <v>23</v>
      </c>
      <c r="C134" s="2"/>
    </row>
    <row r="135" spans="1:3" ht="15">
      <c r="A135" s="2">
        <v>9672</v>
      </c>
      <c r="B135" t="s">
        <v>27</v>
      </c>
      <c r="C135" s="2"/>
    </row>
    <row r="136" ht="15">
      <c r="C136" s="2"/>
    </row>
    <row r="137" ht="15">
      <c r="C137" s="2"/>
    </row>
    <row r="138" ht="15">
      <c r="C138" s="2"/>
    </row>
    <row r="139" ht="15">
      <c r="C139" s="2"/>
    </row>
    <row r="140" ht="15">
      <c r="C140" s="2"/>
    </row>
    <row r="141" ht="15">
      <c r="C141" s="2"/>
    </row>
    <row r="142" ht="15">
      <c r="C142" s="2"/>
    </row>
    <row r="143" ht="15">
      <c r="C143" s="2"/>
    </row>
    <row r="144" ht="15">
      <c r="C144" s="2"/>
    </row>
    <row r="145" ht="15">
      <c r="C145" s="2"/>
    </row>
    <row r="146" ht="15">
      <c r="C146" s="2"/>
    </row>
    <row r="147" ht="15">
      <c r="C147" s="2"/>
    </row>
    <row r="148" ht="15">
      <c r="C148" s="2"/>
    </row>
    <row r="149" ht="15">
      <c r="C149" s="2"/>
    </row>
    <row r="150" ht="15">
      <c r="C150" s="2"/>
    </row>
    <row r="151" ht="15">
      <c r="C151" s="2"/>
    </row>
    <row r="152" ht="15">
      <c r="C152" s="2"/>
    </row>
    <row r="153" ht="15">
      <c r="C153" s="2"/>
    </row>
    <row r="154" ht="15">
      <c r="C154" s="2"/>
    </row>
    <row r="155" ht="15">
      <c r="C155" s="2"/>
    </row>
    <row r="156" ht="15">
      <c r="C156" s="2"/>
    </row>
    <row r="157" ht="15">
      <c r="C157" s="2"/>
    </row>
    <row r="158" ht="15">
      <c r="C158" s="2"/>
    </row>
    <row r="159" ht="15">
      <c r="C159" s="2"/>
    </row>
    <row r="160" ht="15">
      <c r="C160" s="2"/>
    </row>
    <row r="161" ht="15">
      <c r="C161" s="2"/>
    </row>
    <row r="162" ht="15">
      <c r="C162" s="2"/>
    </row>
    <row r="163" ht="15">
      <c r="C163" s="2"/>
    </row>
    <row r="164" ht="15">
      <c r="C164" s="2"/>
    </row>
    <row r="165" ht="15">
      <c r="C165" s="2"/>
    </row>
    <row r="166" ht="15">
      <c r="C166" s="2"/>
    </row>
    <row r="167" ht="15">
      <c r="C167" s="2"/>
    </row>
    <row r="168" ht="15">
      <c r="C168" s="2"/>
    </row>
    <row r="169" ht="15">
      <c r="C169" s="2"/>
    </row>
    <row r="170" ht="15">
      <c r="C170" s="2"/>
    </row>
    <row r="171" ht="15">
      <c r="C171" s="2"/>
    </row>
    <row r="172" ht="15">
      <c r="C172" s="2"/>
    </row>
    <row r="173" ht="15">
      <c r="C173" s="2"/>
    </row>
    <row r="174" ht="15">
      <c r="C174" s="2"/>
    </row>
    <row r="175" ht="15">
      <c r="C175" s="2"/>
    </row>
    <row r="176" ht="15">
      <c r="C176" s="2"/>
    </row>
    <row r="177" ht="15">
      <c r="C177" s="2"/>
    </row>
    <row r="178" ht="15">
      <c r="C178" s="2"/>
    </row>
    <row r="179" ht="15">
      <c r="C179" s="2"/>
    </row>
    <row r="180" ht="15">
      <c r="C180" s="2"/>
    </row>
  </sheetData>
  <printOptions horizontalCentered="1"/>
  <pageMargins left="0.1" right="0.1" top="1" bottom="1" header="0.5" footer="0.5"/>
  <pageSetup horizontalDpi="300" verticalDpi="300" orientation="portrait" scale="57"/>
  <headerFooter alignWithMargins="0">
    <oddHeader>&amp;C&amp;"Times New Roman,Bold"&amp;28&amp;UInformation Technology 2002/2003 Salary Schedule</oddHeader>
    <oddFooter>&amp;C&amp;"Univers (W1),Bold"&amp;D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Trip Reynolds Reynos</cp:lastModifiedBy>
  <cp:lastPrinted>2002-07-02T17:27:33Z</cp:lastPrinted>
  <dcterms:created xsi:type="dcterms:W3CDTF">2000-03-13T18:19:47Z</dcterms:created>
  <dcterms:modified xsi:type="dcterms:W3CDTF">2008-10-14T09:09:39Z</dcterms:modified>
  <cp:category/>
  <cp:version/>
  <cp:contentType/>
  <cp:contentStatus/>
</cp:coreProperties>
</file>